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/>
  <mc:AlternateContent xmlns:mc="http://schemas.openxmlformats.org/markup-compatibility/2006">
    <mc:Choice Requires="x15">
      <x15ac:absPath xmlns:x15ac="http://schemas.microsoft.com/office/spreadsheetml/2010/11/ac" url="/Users/loredanamarmora/Desktop/ICL/"/>
    </mc:Choice>
  </mc:AlternateContent>
  <xr:revisionPtr revIDLastSave="0" documentId="13_ncr:1_{5942BD7E-D088-7F40-B4D9-D409A51DFD23}" xr6:coauthVersionLast="47" xr6:coauthVersionMax="47" xr10:uidLastSave="{00000000-0000-0000-0000-000000000000}"/>
  <bookViews>
    <workbookView xWindow="14920" yWindow="760" windowWidth="14480" windowHeight="16740" activeTab="1" xr2:uid="{00000000-000D-0000-FFFF-FFFF00000000}"/>
  </bookViews>
  <sheets>
    <sheet name="Top down" sheetId="12" r:id="rId1"/>
    <sheet name="PMs_Personnel costs" sheetId="2" r:id="rId2"/>
    <sheet name="Travel costs" sheetId="7" r:id="rId3"/>
    <sheet name="Other costs" sheetId="10" r:id="rId4"/>
    <sheet name="Detailed budget" sheetId="6" r:id="rId5"/>
    <sheet name="Summary table" sheetId="9" r:id="rId6"/>
  </sheets>
  <definedNames>
    <definedName name="_xlnm.Print_Area" localSheetId="4">'Detailed budget'!$A$1:$O$291</definedName>
    <definedName name="_xlnm.Print_Area" localSheetId="1">'PMs_Personnel costs'!$A$1:$O$28</definedName>
    <definedName name="_xlnm.Print_Area" localSheetId="5">'Summary table'!$B$2:$I$28</definedName>
    <definedName name="_xlnm.Print_Area" localSheetId="2">'Travel costs'!$A$1:$P$39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7" l="1"/>
  <c r="E22" i="7"/>
  <c r="E23" i="7"/>
  <c r="E24" i="7"/>
  <c r="E25" i="7"/>
  <c r="E26" i="7"/>
  <c r="E27" i="7"/>
  <c r="E28" i="7"/>
  <c r="E29" i="7"/>
  <c r="E30" i="7"/>
  <c r="E21" i="7"/>
  <c r="C20" i="7"/>
  <c r="C16" i="7"/>
  <c r="C17" i="7"/>
  <c r="C15" i="7"/>
  <c r="C14" i="7"/>
  <c r="C13" i="7"/>
  <c r="D30" i="7"/>
  <c r="D29" i="7"/>
  <c r="D28" i="7"/>
  <c r="D27" i="7"/>
  <c r="D26" i="7"/>
  <c r="D25" i="7"/>
  <c r="D24" i="7"/>
  <c r="D23" i="7"/>
  <c r="D22" i="7"/>
  <c r="D21" i="7"/>
  <c r="Z34" i="2"/>
  <c r="D19" i="7" l="1"/>
  <c r="E19" i="7" s="1"/>
  <c r="D14" i="7"/>
  <c r="L14" i="7" s="1"/>
  <c r="D15" i="7"/>
  <c r="H15" i="7" s="1"/>
  <c r="D16" i="7"/>
  <c r="M16" i="7" s="1"/>
  <c r="D17" i="7"/>
  <c r="J17" i="7" s="1"/>
  <c r="D18" i="7"/>
  <c r="E18" i="7" s="1"/>
  <c r="D20" i="7"/>
  <c r="G20" i="7" s="1"/>
  <c r="D37" i="7"/>
  <c r="D31" i="7"/>
  <c r="D32" i="7"/>
  <c r="Y30" i="2" l="1"/>
  <c r="W30" i="2"/>
  <c r="X30" i="2"/>
  <c r="V30" i="2"/>
  <c r="U30" i="2"/>
  <c r="T30" i="2"/>
  <c r="S30" i="2"/>
  <c r="R30" i="2"/>
  <c r="Q30" i="2"/>
  <c r="D12" i="12"/>
  <c r="E4" i="12"/>
  <c r="E5" i="12"/>
  <c r="E6" i="12"/>
  <c r="E7" i="12"/>
  <c r="E8" i="12"/>
  <c r="E9" i="12"/>
  <c r="E10" i="12"/>
  <c r="E11" i="12"/>
  <c r="E3" i="12"/>
  <c r="Q6" i="2"/>
  <c r="S3" i="2"/>
  <c r="H5" i="6" s="1"/>
  <c r="Q3" i="2"/>
  <c r="F5" i="6" s="1"/>
  <c r="E87" i="10"/>
  <c r="F238" i="6" s="1"/>
  <c r="F237" i="6"/>
  <c r="F87" i="10"/>
  <c r="G238" i="6" s="1"/>
  <c r="G237" i="6"/>
  <c r="G87" i="10"/>
  <c r="H238" i="6" s="1"/>
  <c r="H237" i="6"/>
  <c r="H87" i="10"/>
  <c r="I238" i="6" s="1"/>
  <c r="I237" i="6"/>
  <c r="I87" i="10"/>
  <c r="J238" i="6" s="1"/>
  <c r="J237" i="6"/>
  <c r="J87" i="10"/>
  <c r="K238" i="6" s="1"/>
  <c r="K237" i="6"/>
  <c r="K87" i="10"/>
  <c r="L237" i="6"/>
  <c r="L87" i="10"/>
  <c r="M238" i="6" s="1"/>
  <c r="M237" i="6"/>
  <c r="M87" i="10"/>
  <c r="N238" i="6" s="1"/>
  <c r="D34" i="7"/>
  <c r="M13" i="2"/>
  <c r="R3" i="2"/>
  <c r="G5" i="6" s="1"/>
  <c r="T3" i="2"/>
  <c r="I5" i="6" s="1"/>
  <c r="U3" i="2"/>
  <c r="J5" i="6" s="1"/>
  <c r="V3" i="2"/>
  <c r="K5" i="6" s="1"/>
  <c r="W3" i="2"/>
  <c r="L5" i="6" s="1"/>
  <c r="X3" i="2"/>
  <c r="M5" i="6" s="1"/>
  <c r="Y3" i="2"/>
  <c r="N5" i="6" s="1"/>
  <c r="Q4" i="2"/>
  <c r="F16" i="6" s="1"/>
  <c r="R4" i="2"/>
  <c r="G16" i="6" s="1"/>
  <c r="S4" i="2"/>
  <c r="H16" i="6" s="1"/>
  <c r="T4" i="2"/>
  <c r="I16" i="6" s="1"/>
  <c r="U4" i="2"/>
  <c r="J16" i="6" s="1"/>
  <c r="V4" i="2"/>
  <c r="K16" i="6" s="1"/>
  <c r="W4" i="2"/>
  <c r="L16" i="6" s="1"/>
  <c r="X4" i="2"/>
  <c r="M16" i="6" s="1"/>
  <c r="Y4" i="2"/>
  <c r="N16" i="6" s="1"/>
  <c r="Q5" i="2"/>
  <c r="F27" i="6" s="1"/>
  <c r="R5" i="2"/>
  <c r="G27" i="6" s="1"/>
  <c r="S5" i="2"/>
  <c r="H27" i="6" s="1"/>
  <c r="T5" i="2"/>
  <c r="I27" i="6" s="1"/>
  <c r="U5" i="2"/>
  <c r="J27" i="6" s="1"/>
  <c r="V5" i="2"/>
  <c r="K27" i="6" s="1"/>
  <c r="W5" i="2"/>
  <c r="L27" i="6" s="1"/>
  <c r="X5" i="2"/>
  <c r="M27" i="6" s="1"/>
  <c r="Y5" i="2"/>
  <c r="N27" i="6" s="1"/>
  <c r="R6" i="2"/>
  <c r="G38" i="6" s="1"/>
  <c r="S6" i="2"/>
  <c r="H38" i="6" s="1"/>
  <c r="T6" i="2"/>
  <c r="I38" i="6" s="1"/>
  <c r="U6" i="2"/>
  <c r="J38" i="6" s="1"/>
  <c r="V6" i="2"/>
  <c r="K38" i="6" s="1"/>
  <c r="W6" i="2"/>
  <c r="L38" i="6" s="1"/>
  <c r="X6" i="2"/>
  <c r="M38" i="6" s="1"/>
  <c r="Y6" i="2"/>
  <c r="N38" i="6" s="1"/>
  <c r="Q7" i="2"/>
  <c r="R7" i="2"/>
  <c r="G49" i="6" s="1"/>
  <c r="S7" i="2"/>
  <c r="H49" i="6" s="1"/>
  <c r="T7" i="2"/>
  <c r="I49" i="6" s="1"/>
  <c r="U7" i="2"/>
  <c r="J49" i="6" s="1"/>
  <c r="V7" i="2"/>
  <c r="W7" i="2"/>
  <c r="L49" i="6" s="1"/>
  <c r="X7" i="2"/>
  <c r="M49" i="6" s="1"/>
  <c r="Y7" i="2"/>
  <c r="N49" i="6" s="1"/>
  <c r="Q8" i="2"/>
  <c r="F60" i="6" s="1"/>
  <c r="R8" i="2"/>
  <c r="G60" i="6" s="1"/>
  <c r="S8" i="2"/>
  <c r="H60" i="6" s="1"/>
  <c r="T8" i="2"/>
  <c r="I60" i="6" s="1"/>
  <c r="U8" i="2"/>
  <c r="J60" i="6" s="1"/>
  <c r="V8" i="2"/>
  <c r="K60" i="6" s="1"/>
  <c r="W8" i="2"/>
  <c r="L60" i="6" s="1"/>
  <c r="X8" i="2"/>
  <c r="M60" i="6" s="1"/>
  <c r="Y8" i="2"/>
  <c r="N60" i="6" s="1"/>
  <c r="Q9" i="2"/>
  <c r="F71" i="6" s="1"/>
  <c r="R9" i="2"/>
  <c r="G71" i="6" s="1"/>
  <c r="S9" i="2"/>
  <c r="H71" i="6" s="1"/>
  <c r="T9" i="2"/>
  <c r="I71" i="6" s="1"/>
  <c r="U9" i="2"/>
  <c r="J71" i="6" s="1"/>
  <c r="V9" i="2"/>
  <c r="K71" i="6" s="1"/>
  <c r="W9" i="2"/>
  <c r="L71" i="6" s="1"/>
  <c r="X9" i="2"/>
  <c r="M71" i="6" s="1"/>
  <c r="Y9" i="2"/>
  <c r="N71" i="6" s="1"/>
  <c r="Q10" i="2"/>
  <c r="F82" i="6" s="1"/>
  <c r="R10" i="2"/>
  <c r="G82" i="6" s="1"/>
  <c r="S10" i="2"/>
  <c r="H82" i="6" s="1"/>
  <c r="T10" i="2"/>
  <c r="I82" i="6" s="1"/>
  <c r="U10" i="2"/>
  <c r="J82" i="6" s="1"/>
  <c r="V10" i="2"/>
  <c r="K82" i="6" s="1"/>
  <c r="W10" i="2"/>
  <c r="L82" i="6" s="1"/>
  <c r="X10" i="2"/>
  <c r="Y10" i="2"/>
  <c r="N82" i="6" s="1"/>
  <c r="Q11" i="2"/>
  <c r="F93" i="6" s="1"/>
  <c r="R11" i="2"/>
  <c r="G93" i="6" s="1"/>
  <c r="S11" i="2"/>
  <c r="H93" i="6" s="1"/>
  <c r="T11" i="2"/>
  <c r="I93" i="6" s="1"/>
  <c r="U11" i="2"/>
  <c r="J93" i="6" s="1"/>
  <c r="V11" i="2"/>
  <c r="K93" i="6" s="1"/>
  <c r="W11" i="2"/>
  <c r="L93" i="6" s="1"/>
  <c r="X11" i="2"/>
  <c r="M93" i="6" s="1"/>
  <c r="Y11" i="2"/>
  <c r="N93" i="6" s="1"/>
  <c r="Q12" i="2"/>
  <c r="F104" i="6" s="1"/>
  <c r="R12" i="2"/>
  <c r="G104" i="6" s="1"/>
  <c r="S12" i="2"/>
  <c r="H104" i="6" s="1"/>
  <c r="T12" i="2"/>
  <c r="I104" i="6" s="1"/>
  <c r="U12" i="2"/>
  <c r="J104" i="6" s="1"/>
  <c r="V12" i="2"/>
  <c r="K104" i="6" s="1"/>
  <c r="W12" i="2"/>
  <c r="L104" i="6" s="1"/>
  <c r="X12" i="2"/>
  <c r="M104" i="6" s="1"/>
  <c r="Y12" i="2"/>
  <c r="N104" i="6" s="1"/>
  <c r="Q13" i="2"/>
  <c r="F115" i="6" s="1"/>
  <c r="R13" i="2"/>
  <c r="S13" i="2"/>
  <c r="H115" i="6" s="1"/>
  <c r="T13" i="2"/>
  <c r="I115" i="6" s="1"/>
  <c r="U13" i="2"/>
  <c r="J115" i="6" s="1"/>
  <c r="V13" i="2"/>
  <c r="K115" i="6" s="1"/>
  <c r="W13" i="2"/>
  <c r="X13" i="2"/>
  <c r="M115" i="6" s="1"/>
  <c r="Y13" i="2"/>
  <c r="N115" i="6" s="1"/>
  <c r="Q14" i="2"/>
  <c r="R14" i="2"/>
  <c r="G126" i="6" s="1"/>
  <c r="S14" i="2"/>
  <c r="H126" i="6" s="1"/>
  <c r="T14" i="2"/>
  <c r="I126" i="6" s="1"/>
  <c r="U14" i="2"/>
  <c r="J126" i="6" s="1"/>
  <c r="V14" i="2"/>
  <c r="K126" i="6" s="1"/>
  <c r="W14" i="2"/>
  <c r="L126" i="6" s="1"/>
  <c r="X14" i="2"/>
  <c r="M126" i="6" s="1"/>
  <c r="Y14" i="2"/>
  <c r="N126" i="6" s="1"/>
  <c r="Q15" i="2"/>
  <c r="R15" i="2"/>
  <c r="G137" i="6" s="1"/>
  <c r="S15" i="2"/>
  <c r="H137" i="6" s="1"/>
  <c r="T15" i="2"/>
  <c r="I137" i="6" s="1"/>
  <c r="U15" i="2"/>
  <c r="J137" i="6" s="1"/>
  <c r="V15" i="2"/>
  <c r="K137" i="6" s="1"/>
  <c r="W15" i="2"/>
  <c r="L137" i="6" s="1"/>
  <c r="X15" i="2"/>
  <c r="M137" i="6" s="1"/>
  <c r="Y15" i="2"/>
  <c r="N137" i="6" s="1"/>
  <c r="Q16" i="2"/>
  <c r="F148" i="6" s="1"/>
  <c r="R16" i="2"/>
  <c r="G148" i="6" s="1"/>
  <c r="S16" i="2"/>
  <c r="H148" i="6" s="1"/>
  <c r="T16" i="2"/>
  <c r="I148" i="6" s="1"/>
  <c r="U16" i="2"/>
  <c r="J148" i="6" s="1"/>
  <c r="V16" i="2"/>
  <c r="K148" i="6" s="1"/>
  <c r="W16" i="2"/>
  <c r="L148" i="6" s="1"/>
  <c r="X16" i="2"/>
  <c r="M148" i="6" s="1"/>
  <c r="Y16" i="2"/>
  <c r="N148" i="6" s="1"/>
  <c r="Q17" i="2"/>
  <c r="F159" i="6" s="1"/>
  <c r="R17" i="2"/>
  <c r="G159" i="6" s="1"/>
  <c r="S17" i="2"/>
  <c r="H159" i="6" s="1"/>
  <c r="T17" i="2"/>
  <c r="I159" i="6" s="1"/>
  <c r="U17" i="2"/>
  <c r="J159" i="6" s="1"/>
  <c r="V17" i="2"/>
  <c r="K159" i="6" s="1"/>
  <c r="W17" i="2"/>
  <c r="L159" i="6" s="1"/>
  <c r="X17" i="2"/>
  <c r="M159" i="6" s="1"/>
  <c r="Y17" i="2"/>
  <c r="N159" i="6" s="1"/>
  <c r="Q18" i="2"/>
  <c r="F170" i="6" s="1"/>
  <c r="R18" i="2"/>
  <c r="G170" i="6" s="1"/>
  <c r="S18" i="2"/>
  <c r="H170" i="6" s="1"/>
  <c r="T18" i="2"/>
  <c r="I170" i="6" s="1"/>
  <c r="U18" i="2"/>
  <c r="J170" i="6" s="1"/>
  <c r="V18" i="2"/>
  <c r="K170" i="6" s="1"/>
  <c r="W18" i="2"/>
  <c r="L170" i="6" s="1"/>
  <c r="X18" i="2"/>
  <c r="M170" i="6" s="1"/>
  <c r="Y18" i="2"/>
  <c r="N170" i="6" s="1"/>
  <c r="Q19" i="2"/>
  <c r="F181" i="6" s="1"/>
  <c r="R19" i="2"/>
  <c r="G181" i="6" s="1"/>
  <c r="S19" i="2"/>
  <c r="H181" i="6" s="1"/>
  <c r="T19" i="2"/>
  <c r="I181" i="6" s="1"/>
  <c r="U19" i="2"/>
  <c r="J181" i="6" s="1"/>
  <c r="V19" i="2"/>
  <c r="K181" i="6" s="1"/>
  <c r="W19" i="2"/>
  <c r="L181" i="6" s="1"/>
  <c r="X19" i="2"/>
  <c r="M181" i="6" s="1"/>
  <c r="Y19" i="2"/>
  <c r="N181" i="6" s="1"/>
  <c r="Q20" i="2"/>
  <c r="F192" i="6" s="1"/>
  <c r="R20" i="2"/>
  <c r="G192" i="6" s="1"/>
  <c r="S20" i="2"/>
  <c r="H192" i="6" s="1"/>
  <c r="T20" i="2"/>
  <c r="I192" i="6" s="1"/>
  <c r="U20" i="2"/>
  <c r="J192" i="6" s="1"/>
  <c r="V20" i="2"/>
  <c r="K192" i="6" s="1"/>
  <c r="W20" i="2"/>
  <c r="L192" i="6" s="1"/>
  <c r="X20" i="2"/>
  <c r="M192" i="6" s="1"/>
  <c r="Y20" i="2"/>
  <c r="N192" i="6" s="1"/>
  <c r="Q21" i="2"/>
  <c r="F203" i="6" s="1"/>
  <c r="R21" i="2"/>
  <c r="G203" i="6" s="1"/>
  <c r="S21" i="2"/>
  <c r="H203" i="6" s="1"/>
  <c r="T21" i="2"/>
  <c r="I203" i="6" s="1"/>
  <c r="U21" i="2"/>
  <c r="J203" i="6" s="1"/>
  <c r="V21" i="2"/>
  <c r="K203" i="6" s="1"/>
  <c r="W21" i="2"/>
  <c r="L203" i="6" s="1"/>
  <c r="X21" i="2"/>
  <c r="M203" i="6" s="1"/>
  <c r="Y21" i="2"/>
  <c r="N203" i="6" s="1"/>
  <c r="Q22" i="2"/>
  <c r="R22" i="2"/>
  <c r="G214" i="6" s="1"/>
  <c r="S22" i="2"/>
  <c r="H214" i="6" s="1"/>
  <c r="T22" i="2"/>
  <c r="I214" i="6" s="1"/>
  <c r="U22" i="2"/>
  <c r="J214" i="6" s="1"/>
  <c r="V22" i="2"/>
  <c r="K214" i="6" s="1"/>
  <c r="W22" i="2"/>
  <c r="L214" i="6" s="1"/>
  <c r="X22" i="2"/>
  <c r="M214" i="6" s="1"/>
  <c r="Y22" i="2"/>
  <c r="N214" i="6" s="1"/>
  <c r="Q23" i="2"/>
  <c r="R23" i="2"/>
  <c r="G225" i="6" s="1"/>
  <c r="S23" i="2"/>
  <c r="H225" i="6" s="1"/>
  <c r="T23" i="2"/>
  <c r="I225" i="6" s="1"/>
  <c r="U23" i="2"/>
  <c r="J225" i="6" s="1"/>
  <c r="V23" i="2"/>
  <c r="K225" i="6" s="1"/>
  <c r="W23" i="2"/>
  <c r="L225" i="6" s="1"/>
  <c r="X23" i="2"/>
  <c r="M225" i="6" s="1"/>
  <c r="Y23" i="2"/>
  <c r="N225" i="6" s="1"/>
  <c r="Q24" i="2"/>
  <c r="F236" i="6" s="1"/>
  <c r="R24" i="2"/>
  <c r="G236" i="6" s="1"/>
  <c r="S24" i="2"/>
  <c r="H236" i="6" s="1"/>
  <c r="T24" i="2"/>
  <c r="I236" i="6" s="1"/>
  <c r="U24" i="2"/>
  <c r="J236" i="6" s="1"/>
  <c r="V24" i="2"/>
  <c r="K236" i="6" s="1"/>
  <c r="W24" i="2"/>
  <c r="L236" i="6" s="1"/>
  <c r="X24" i="2"/>
  <c r="M236" i="6" s="1"/>
  <c r="Y24" i="2"/>
  <c r="N236" i="6" s="1"/>
  <c r="Q25" i="2"/>
  <c r="F247" i="6" s="1"/>
  <c r="R25" i="2"/>
  <c r="G247" i="6" s="1"/>
  <c r="S25" i="2"/>
  <c r="H247" i="6" s="1"/>
  <c r="T25" i="2"/>
  <c r="I247" i="6" s="1"/>
  <c r="U25" i="2"/>
  <c r="J247" i="6" s="1"/>
  <c r="V25" i="2"/>
  <c r="K247" i="6" s="1"/>
  <c r="W25" i="2"/>
  <c r="L247" i="6" s="1"/>
  <c r="X25" i="2"/>
  <c r="M247" i="6" s="1"/>
  <c r="Y25" i="2"/>
  <c r="N247" i="6" s="1"/>
  <c r="Q26" i="2"/>
  <c r="F258" i="6" s="1"/>
  <c r="R26" i="2"/>
  <c r="G258" i="6" s="1"/>
  <c r="S26" i="2"/>
  <c r="H258" i="6" s="1"/>
  <c r="T26" i="2"/>
  <c r="I258" i="6" s="1"/>
  <c r="U26" i="2"/>
  <c r="J258" i="6" s="1"/>
  <c r="V26" i="2"/>
  <c r="K258" i="6" s="1"/>
  <c r="W26" i="2"/>
  <c r="L258" i="6" s="1"/>
  <c r="X26" i="2"/>
  <c r="M258" i="6" s="1"/>
  <c r="Y26" i="2"/>
  <c r="N258" i="6" s="1"/>
  <c r="Q27" i="2"/>
  <c r="F269" i="6" s="1"/>
  <c r="R27" i="2"/>
  <c r="G269" i="6" s="1"/>
  <c r="S27" i="2"/>
  <c r="H269" i="6" s="1"/>
  <c r="T27" i="2"/>
  <c r="I269" i="6" s="1"/>
  <c r="U27" i="2"/>
  <c r="J269" i="6" s="1"/>
  <c r="V27" i="2"/>
  <c r="K269" i="6" s="1"/>
  <c r="W27" i="2"/>
  <c r="L269" i="6" s="1"/>
  <c r="X27" i="2"/>
  <c r="M269" i="6" s="1"/>
  <c r="Y27" i="2"/>
  <c r="N269" i="6" s="1"/>
  <c r="F3" i="10"/>
  <c r="G7" i="6" s="1"/>
  <c r="G6" i="6"/>
  <c r="G3" i="10"/>
  <c r="H7" i="6" s="1"/>
  <c r="H6" i="6"/>
  <c r="H3" i="10"/>
  <c r="I7" i="6" s="1"/>
  <c r="I6" i="6"/>
  <c r="I3" i="10"/>
  <c r="J7" i="6" s="1"/>
  <c r="J6" i="6"/>
  <c r="J3" i="10"/>
  <c r="K7" i="6" s="1"/>
  <c r="K6" i="6"/>
  <c r="K3" i="10"/>
  <c r="L7" i="6" s="1"/>
  <c r="L6" i="6"/>
  <c r="L3" i="10"/>
  <c r="M7" i="6" s="1"/>
  <c r="M6" i="6"/>
  <c r="M3" i="10"/>
  <c r="N7" i="6" s="1"/>
  <c r="N6" i="6"/>
  <c r="I99" i="10"/>
  <c r="J271" i="6" s="1"/>
  <c r="F17" i="6"/>
  <c r="E7" i="10"/>
  <c r="F18" i="6" s="1"/>
  <c r="G17" i="6"/>
  <c r="F7" i="10"/>
  <c r="G18" i="6" s="1"/>
  <c r="H17" i="6"/>
  <c r="G7" i="10"/>
  <c r="H18" i="6" s="1"/>
  <c r="I17" i="6"/>
  <c r="H7" i="10"/>
  <c r="I18" i="6" s="1"/>
  <c r="J17" i="6"/>
  <c r="I7" i="10"/>
  <c r="J18" i="6" s="1"/>
  <c r="K17" i="6"/>
  <c r="J7" i="10"/>
  <c r="K18" i="6" s="1"/>
  <c r="L17" i="6"/>
  <c r="K7" i="10"/>
  <c r="L18" i="6" s="1"/>
  <c r="M17" i="6"/>
  <c r="L7" i="10"/>
  <c r="M18" i="6" s="1"/>
  <c r="N17" i="6"/>
  <c r="M7" i="10"/>
  <c r="N18" i="6" s="1"/>
  <c r="F28" i="6"/>
  <c r="E11" i="10"/>
  <c r="F29" i="6" s="1"/>
  <c r="G28" i="6"/>
  <c r="F11" i="10"/>
  <c r="G29" i="6" s="1"/>
  <c r="H28" i="6"/>
  <c r="G11" i="10"/>
  <c r="H29" i="6" s="1"/>
  <c r="I28" i="6"/>
  <c r="H11" i="10"/>
  <c r="I29" i="6" s="1"/>
  <c r="J28" i="6"/>
  <c r="I11" i="10"/>
  <c r="J29" i="6" s="1"/>
  <c r="K28" i="6"/>
  <c r="J11" i="10"/>
  <c r="K29" i="6" s="1"/>
  <c r="L28" i="6"/>
  <c r="K11" i="10"/>
  <c r="L29" i="6" s="1"/>
  <c r="M28" i="6"/>
  <c r="L11" i="10"/>
  <c r="M29" i="6" s="1"/>
  <c r="N28" i="6"/>
  <c r="M11" i="10"/>
  <c r="N29" i="6" s="1"/>
  <c r="F39" i="6"/>
  <c r="G39" i="6"/>
  <c r="F15" i="10"/>
  <c r="G40" i="6" s="1"/>
  <c r="H39" i="6"/>
  <c r="G15" i="10"/>
  <c r="H40" i="6" s="1"/>
  <c r="I39" i="6"/>
  <c r="H15" i="10"/>
  <c r="I40" i="6" s="1"/>
  <c r="J39" i="6"/>
  <c r="I15" i="10"/>
  <c r="J40" i="6" s="1"/>
  <c r="K39" i="6"/>
  <c r="J15" i="10"/>
  <c r="K40" i="6" s="1"/>
  <c r="L39" i="6"/>
  <c r="K15" i="10"/>
  <c r="L40" i="6" s="1"/>
  <c r="M39" i="6"/>
  <c r="L15" i="10"/>
  <c r="M40" i="6" s="1"/>
  <c r="N39" i="6"/>
  <c r="M15" i="10"/>
  <c r="N40" i="6" s="1"/>
  <c r="F50" i="6"/>
  <c r="E19" i="10"/>
  <c r="F51" i="6" s="1"/>
  <c r="G50" i="6"/>
  <c r="F19" i="10"/>
  <c r="G51" i="6" s="1"/>
  <c r="H50" i="6"/>
  <c r="G19" i="10"/>
  <c r="H51" i="6" s="1"/>
  <c r="I50" i="6"/>
  <c r="H19" i="10"/>
  <c r="I51" i="6" s="1"/>
  <c r="J50" i="6"/>
  <c r="I19" i="10"/>
  <c r="J51" i="6" s="1"/>
  <c r="K50" i="6"/>
  <c r="J19" i="10"/>
  <c r="K51" i="6" s="1"/>
  <c r="L50" i="6"/>
  <c r="K19" i="10"/>
  <c r="L51" i="6" s="1"/>
  <c r="M50" i="6"/>
  <c r="L19" i="10"/>
  <c r="M51" i="6" s="1"/>
  <c r="N50" i="6"/>
  <c r="M19" i="10"/>
  <c r="N51" i="6" s="1"/>
  <c r="F61" i="6"/>
  <c r="E23" i="10"/>
  <c r="F62" i="6" s="1"/>
  <c r="G61" i="6"/>
  <c r="F23" i="10"/>
  <c r="G62" i="6" s="1"/>
  <c r="P18" i="7"/>
  <c r="G23" i="10"/>
  <c r="H62" i="6" s="1"/>
  <c r="I61" i="6"/>
  <c r="H23" i="10"/>
  <c r="I62" i="6" s="1"/>
  <c r="J61" i="6"/>
  <c r="I23" i="10"/>
  <c r="J62" i="6" s="1"/>
  <c r="K61" i="6"/>
  <c r="J23" i="10"/>
  <c r="K62" i="6" s="1"/>
  <c r="L61" i="6"/>
  <c r="K23" i="10"/>
  <c r="L62" i="6" s="1"/>
  <c r="M61" i="6"/>
  <c r="L23" i="10"/>
  <c r="M62" i="6" s="1"/>
  <c r="N61" i="6"/>
  <c r="M23" i="10"/>
  <c r="N62" i="6" s="1"/>
  <c r="F72" i="6"/>
  <c r="E27" i="10"/>
  <c r="F73" i="6" s="1"/>
  <c r="G72" i="6"/>
  <c r="F27" i="10"/>
  <c r="G73" i="6" s="1"/>
  <c r="H72" i="6"/>
  <c r="G27" i="10"/>
  <c r="H73" i="6" s="1"/>
  <c r="H27" i="10"/>
  <c r="I73" i="6" s="1"/>
  <c r="J72" i="6"/>
  <c r="I27" i="10"/>
  <c r="J73" i="6" s="1"/>
  <c r="K72" i="6"/>
  <c r="J27" i="10"/>
  <c r="K73" i="6" s="1"/>
  <c r="L72" i="6"/>
  <c r="K27" i="10"/>
  <c r="L73" i="6" s="1"/>
  <c r="M72" i="6"/>
  <c r="L27" i="10"/>
  <c r="M73" i="6" s="1"/>
  <c r="N72" i="6"/>
  <c r="M27" i="10"/>
  <c r="N73" i="6" s="1"/>
  <c r="F83" i="6"/>
  <c r="E31" i="10"/>
  <c r="F84" i="6" s="1"/>
  <c r="G83" i="6"/>
  <c r="F31" i="10"/>
  <c r="G84" i="6" s="1"/>
  <c r="H83" i="6"/>
  <c r="G31" i="10"/>
  <c r="H84" i="6" s="1"/>
  <c r="I83" i="6"/>
  <c r="H31" i="10"/>
  <c r="I84" i="6" s="1"/>
  <c r="J83" i="6"/>
  <c r="I31" i="10"/>
  <c r="J84" i="6" s="1"/>
  <c r="K83" i="6"/>
  <c r="J31" i="10"/>
  <c r="K84" i="6" s="1"/>
  <c r="L83" i="6"/>
  <c r="K31" i="10"/>
  <c r="L84" i="6" s="1"/>
  <c r="M83" i="6"/>
  <c r="L31" i="10"/>
  <c r="M84" i="6" s="1"/>
  <c r="N83" i="6"/>
  <c r="M31" i="10"/>
  <c r="N84" i="6" s="1"/>
  <c r="F94" i="6"/>
  <c r="E35" i="10"/>
  <c r="F95" i="6" s="1"/>
  <c r="G94" i="6"/>
  <c r="F35" i="10"/>
  <c r="G95" i="6" s="1"/>
  <c r="H94" i="6"/>
  <c r="G35" i="10"/>
  <c r="H95" i="6" s="1"/>
  <c r="I94" i="6"/>
  <c r="H35" i="10"/>
  <c r="I95" i="6" s="1"/>
  <c r="J94" i="6"/>
  <c r="I35" i="10"/>
  <c r="J95" i="6" s="1"/>
  <c r="K94" i="6"/>
  <c r="J35" i="10"/>
  <c r="K95" i="6" s="1"/>
  <c r="L94" i="6"/>
  <c r="K35" i="10"/>
  <c r="L95" i="6" s="1"/>
  <c r="M94" i="6"/>
  <c r="L35" i="10"/>
  <c r="M95" i="6" s="1"/>
  <c r="N94" i="6"/>
  <c r="M35" i="10"/>
  <c r="N95" i="6" s="1"/>
  <c r="F105" i="6"/>
  <c r="E39" i="10"/>
  <c r="F106" i="6" s="1"/>
  <c r="G105" i="6"/>
  <c r="F39" i="10"/>
  <c r="G106" i="6" s="1"/>
  <c r="H105" i="6"/>
  <c r="G39" i="10"/>
  <c r="H106" i="6" s="1"/>
  <c r="I105" i="6"/>
  <c r="H39" i="10"/>
  <c r="I106" i="6" s="1"/>
  <c r="J105" i="6"/>
  <c r="I39" i="10"/>
  <c r="J106" i="6" s="1"/>
  <c r="K105" i="6"/>
  <c r="J39" i="10"/>
  <c r="K106" i="6" s="1"/>
  <c r="L105" i="6"/>
  <c r="K39" i="10"/>
  <c r="L106" i="6" s="1"/>
  <c r="M105" i="6"/>
  <c r="L39" i="10"/>
  <c r="M106" i="6" s="1"/>
  <c r="N105" i="6"/>
  <c r="M39" i="10"/>
  <c r="N106" i="6" s="1"/>
  <c r="F116" i="6"/>
  <c r="E43" i="10"/>
  <c r="F117" i="6" s="1"/>
  <c r="G116" i="6"/>
  <c r="F43" i="10"/>
  <c r="G117" i="6" s="1"/>
  <c r="H116" i="6"/>
  <c r="G43" i="10"/>
  <c r="H117" i="6" s="1"/>
  <c r="I116" i="6"/>
  <c r="H43" i="10"/>
  <c r="I117" i="6" s="1"/>
  <c r="J116" i="6"/>
  <c r="I43" i="10"/>
  <c r="J117" i="6" s="1"/>
  <c r="K116" i="6"/>
  <c r="J43" i="10"/>
  <c r="K117" i="6" s="1"/>
  <c r="L116" i="6"/>
  <c r="K43" i="10"/>
  <c r="L117" i="6" s="1"/>
  <c r="M116" i="6"/>
  <c r="L43" i="10"/>
  <c r="M117" i="6" s="1"/>
  <c r="N116" i="6"/>
  <c r="M43" i="10"/>
  <c r="N117" i="6" s="1"/>
  <c r="F127" i="6"/>
  <c r="E47" i="10"/>
  <c r="F128" i="6" s="1"/>
  <c r="G127" i="6"/>
  <c r="F47" i="10"/>
  <c r="G128" i="6" s="1"/>
  <c r="H127" i="6"/>
  <c r="G47" i="10"/>
  <c r="H128" i="6" s="1"/>
  <c r="I127" i="6"/>
  <c r="H47" i="10"/>
  <c r="I128" i="6" s="1"/>
  <c r="J127" i="6"/>
  <c r="I47" i="10"/>
  <c r="J128" i="6" s="1"/>
  <c r="K127" i="6"/>
  <c r="J47" i="10"/>
  <c r="K128" i="6" s="1"/>
  <c r="L127" i="6"/>
  <c r="K47" i="10"/>
  <c r="L128" i="6" s="1"/>
  <c r="M127" i="6"/>
  <c r="L47" i="10"/>
  <c r="M128" i="6" s="1"/>
  <c r="N127" i="6"/>
  <c r="M47" i="10"/>
  <c r="N128" i="6" s="1"/>
  <c r="F138" i="6"/>
  <c r="E51" i="10"/>
  <c r="F139" i="6" s="1"/>
  <c r="G138" i="6"/>
  <c r="F51" i="10"/>
  <c r="G139" i="6" s="1"/>
  <c r="H138" i="6"/>
  <c r="G51" i="10"/>
  <c r="H139" i="6" s="1"/>
  <c r="I138" i="6"/>
  <c r="H51" i="10"/>
  <c r="I139" i="6" s="1"/>
  <c r="J138" i="6"/>
  <c r="I51" i="10"/>
  <c r="J139" i="6" s="1"/>
  <c r="K138" i="6"/>
  <c r="J51" i="10"/>
  <c r="K139" i="6" s="1"/>
  <c r="L138" i="6"/>
  <c r="K51" i="10"/>
  <c r="L139" i="6" s="1"/>
  <c r="L51" i="10"/>
  <c r="M139" i="6" s="1"/>
  <c r="N138" i="6"/>
  <c r="M51" i="10"/>
  <c r="N139" i="6" s="1"/>
  <c r="F149" i="6"/>
  <c r="E55" i="10"/>
  <c r="F150" i="6" s="1"/>
  <c r="G149" i="6"/>
  <c r="F55" i="10"/>
  <c r="G150" i="6" s="1"/>
  <c r="H149" i="6"/>
  <c r="G55" i="10"/>
  <c r="H150" i="6" s="1"/>
  <c r="I149" i="6"/>
  <c r="H55" i="10"/>
  <c r="I150" i="6" s="1"/>
  <c r="J149" i="6"/>
  <c r="I55" i="10"/>
  <c r="J150" i="6" s="1"/>
  <c r="K149" i="6"/>
  <c r="J55" i="10"/>
  <c r="K150" i="6" s="1"/>
  <c r="L149" i="6"/>
  <c r="K55" i="10"/>
  <c r="L150" i="6" s="1"/>
  <c r="M149" i="6"/>
  <c r="L55" i="10"/>
  <c r="M150" i="6" s="1"/>
  <c r="N149" i="6"/>
  <c r="M55" i="10"/>
  <c r="N150" i="6" s="1"/>
  <c r="F160" i="6"/>
  <c r="E59" i="10"/>
  <c r="F161" i="6" s="1"/>
  <c r="G160" i="6"/>
  <c r="F59" i="10"/>
  <c r="G161" i="6" s="1"/>
  <c r="H160" i="6"/>
  <c r="G59" i="10"/>
  <c r="H161" i="6" s="1"/>
  <c r="I160" i="6"/>
  <c r="H59" i="10"/>
  <c r="I161" i="6" s="1"/>
  <c r="J160" i="6"/>
  <c r="I59" i="10"/>
  <c r="J161" i="6" s="1"/>
  <c r="K160" i="6"/>
  <c r="J59" i="10"/>
  <c r="K161" i="6" s="1"/>
  <c r="L160" i="6"/>
  <c r="K59" i="10"/>
  <c r="L161" i="6" s="1"/>
  <c r="M160" i="6"/>
  <c r="L59" i="10"/>
  <c r="M161" i="6" s="1"/>
  <c r="N160" i="6"/>
  <c r="M59" i="10"/>
  <c r="N161" i="6" s="1"/>
  <c r="F171" i="6"/>
  <c r="E63" i="10"/>
  <c r="F172" i="6" s="1"/>
  <c r="G171" i="6"/>
  <c r="F63" i="10"/>
  <c r="G172" i="6" s="1"/>
  <c r="H171" i="6"/>
  <c r="G63" i="10"/>
  <c r="H172" i="6" s="1"/>
  <c r="I171" i="6"/>
  <c r="H63" i="10"/>
  <c r="I172" i="6" s="1"/>
  <c r="J171" i="6"/>
  <c r="I63" i="10"/>
  <c r="J172" i="6" s="1"/>
  <c r="K171" i="6"/>
  <c r="J63" i="10"/>
  <c r="K172" i="6" s="1"/>
  <c r="L171" i="6"/>
  <c r="K63" i="10"/>
  <c r="L172" i="6" s="1"/>
  <c r="M171" i="6"/>
  <c r="L63" i="10"/>
  <c r="M172" i="6" s="1"/>
  <c r="N171" i="6"/>
  <c r="M63" i="10"/>
  <c r="N172" i="6" s="1"/>
  <c r="F182" i="6"/>
  <c r="E67" i="10"/>
  <c r="F183" i="6" s="1"/>
  <c r="G182" i="6"/>
  <c r="F67" i="10"/>
  <c r="G183" i="6" s="1"/>
  <c r="G67" i="10"/>
  <c r="I182" i="6"/>
  <c r="H67" i="10"/>
  <c r="I183" i="6" s="1"/>
  <c r="J182" i="6"/>
  <c r="I67" i="10"/>
  <c r="J183" i="6" s="1"/>
  <c r="K182" i="6"/>
  <c r="J67" i="10"/>
  <c r="K183" i="6" s="1"/>
  <c r="L182" i="6"/>
  <c r="K67" i="10"/>
  <c r="L183" i="6" s="1"/>
  <c r="M182" i="6"/>
  <c r="L67" i="10"/>
  <c r="M183" i="6" s="1"/>
  <c r="N182" i="6"/>
  <c r="M67" i="10"/>
  <c r="N183" i="6" s="1"/>
  <c r="F193" i="6"/>
  <c r="E71" i="10"/>
  <c r="F194" i="6" s="1"/>
  <c r="G193" i="6"/>
  <c r="F71" i="10"/>
  <c r="G194" i="6" s="1"/>
  <c r="P30" i="7"/>
  <c r="G71" i="10"/>
  <c r="H194" i="6" s="1"/>
  <c r="I193" i="6"/>
  <c r="H71" i="10"/>
  <c r="I194" i="6" s="1"/>
  <c r="J193" i="6"/>
  <c r="I71" i="10"/>
  <c r="J194" i="6" s="1"/>
  <c r="K193" i="6"/>
  <c r="J71" i="10"/>
  <c r="K194" i="6" s="1"/>
  <c r="L193" i="6"/>
  <c r="K71" i="10"/>
  <c r="L194" i="6" s="1"/>
  <c r="M193" i="6"/>
  <c r="L71" i="10"/>
  <c r="M194" i="6" s="1"/>
  <c r="N193" i="6"/>
  <c r="M71" i="10"/>
  <c r="N194" i="6" s="1"/>
  <c r="F204" i="6"/>
  <c r="E75" i="10"/>
  <c r="F205" i="6" s="1"/>
  <c r="P31" i="7"/>
  <c r="F75" i="10"/>
  <c r="G205" i="6" s="1"/>
  <c r="H204" i="6"/>
  <c r="G75" i="10"/>
  <c r="H205" i="6" s="1"/>
  <c r="I204" i="6"/>
  <c r="H75" i="10"/>
  <c r="I205" i="6" s="1"/>
  <c r="J204" i="6"/>
  <c r="I75" i="10"/>
  <c r="J205" i="6" s="1"/>
  <c r="K204" i="6"/>
  <c r="J75" i="10"/>
  <c r="K205" i="6" s="1"/>
  <c r="L204" i="6"/>
  <c r="K75" i="10"/>
  <c r="L205" i="6" s="1"/>
  <c r="M204" i="6"/>
  <c r="L75" i="10"/>
  <c r="M205" i="6" s="1"/>
  <c r="N204" i="6"/>
  <c r="M75" i="10"/>
  <c r="N205" i="6" s="1"/>
  <c r="F215" i="6"/>
  <c r="E79" i="10"/>
  <c r="F216" i="6" s="1"/>
  <c r="G215" i="6"/>
  <c r="F79" i="10"/>
  <c r="G216" i="6" s="1"/>
  <c r="H215" i="6"/>
  <c r="G79" i="10"/>
  <c r="H216" i="6" s="1"/>
  <c r="I215" i="6"/>
  <c r="H79" i="10"/>
  <c r="I216" i="6" s="1"/>
  <c r="J215" i="6"/>
  <c r="I79" i="10"/>
  <c r="J216" i="6" s="1"/>
  <c r="K215" i="6"/>
  <c r="J79" i="10"/>
  <c r="K216" i="6" s="1"/>
  <c r="L215" i="6"/>
  <c r="K79" i="10"/>
  <c r="L216" i="6" s="1"/>
  <c r="M215" i="6"/>
  <c r="L79" i="10"/>
  <c r="M216" i="6" s="1"/>
  <c r="N215" i="6"/>
  <c r="M79" i="10"/>
  <c r="N216" i="6" s="1"/>
  <c r="F226" i="6"/>
  <c r="E83" i="10"/>
  <c r="F227" i="6" s="1"/>
  <c r="G226" i="6"/>
  <c r="F83" i="10"/>
  <c r="G227" i="6" s="1"/>
  <c r="H226" i="6"/>
  <c r="G83" i="10"/>
  <c r="H227" i="6" s="1"/>
  <c r="I226" i="6"/>
  <c r="H83" i="10"/>
  <c r="I227" i="6" s="1"/>
  <c r="J226" i="6"/>
  <c r="I83" i="10"/>
  <c r="J227" i="6" s="1"/>
  <c r="K226" i="6"/>
  <c r="J83" i="10"/>
  <c r="K227" i="6" s="1"/>
  <c r="L226" i="6"/>
  <c r="K83" i="10"/>
  <c r="L227" i="6" s="1"/>
  <c r="M226" i="6"/>
  <c r="L83" i="10"/>
  <c r="M227" i="6" s="1"/>
  <c r="D33" i="7"/>
  <c r="N226" i="6" s="1"/>
  <c r="M83" i="10"/>
  <c r="N227" i="6" s="1"/>
  <c r="F248" i="6"/>
  <c r="E91" i="10"/>
  <c r="F249" i="6" s="1"/>
  <c r="G248" i="6"/>
  <c r="F91" i="10"/>
  <c r="G249" i="6" s="1"/>
  <c r="H248" i="6"/>
  <c r="G91" i="10"/>
  <c r="H249" i="6" s="1"/>
  <c r="I248" i="6"/>
  <c r="H91" i="10"/>
  <c r="I249" i="6" s="1"/>
  <c r="J248" i="6"/>
  <c r="I91" i="10"/>
  <c r="J249" i="6" s="1"/>
  <c r="K248" i="6"/>
  <c r="J91" i="10"/>
  <c r="K249" i="6" s="1"/>
  <c r="L248" i="6"/>
  <c r="K91" i="10"/>
  <c r="L249" i="6" s="1"/>
  <c r="M248" i="6"/>
  <c r="L91" i="10"/>
  <c r="D35" i="7"/>
  <c r="M91" i="10"/>
  <c r="N249" i="6" s="1"/>
  <c r="F259" i="6"/>
  <c r="E95" i="10"/>
  <c r="F260" i="6" s="1"/>
  <c r="G259" i="6"/>
  <c r="F95" i="10"/>
  <c r="G260" i="6" s="1"/>
  <c r="H259" i="6"/>
  <c r="G95" i="10"/>
  <c r="H260" i="6" s="1"/>
  <c r="I259" i="6"/>
  <c r="H95" i="10"/>
  <c r="I260" i="6" s="1"/>
  <c r="J259" i="6"/>
  <c r="I95" i="10"/>
  <c r="J260" i="6" s="1"/>
  <c r="K259" i="6"/>
  <c r="J95" i="10"/>
  <c r="K260" i="6" s="1"/>
  <c r="L259" i="6"/>
  <c r="K95" i="10"/>
  <c r="L260" i="6" s="1"/>
  <c r="M259" i="6"/>
  <c r="L95" i="10"/>
  <c r="M260" i="6" s="1"/>
  <c r="N259" i="6"/>
  <c r="M95" i="10"/>
  <c r="N260" i="6" s="1"/>
  <c r="F270" i="6"/>
  <c r="E99" i="10"/>
  <c r="F271" i="6" s="1"/>
  <c r="G270" i="6"/>
  <c r="F99" i="10"/>
  <c r="G271" i="6" s="1"/>
  <c r="H270" i="6"/>
  <c r="G99" i="10"/>
  <c r="H271" i="6" s="1"/>
  <c r="I270" i="6"/>
  <c r="H99" i="10"/>
  <c r="I271" i="6" s="1"/>
  <c r="J270" i="6"/>
  <c r="K270" i="6"/>
  <c r="J99" i="10"/>
  <c r="K271" i="6" s="1"/>
  <c r="L270" i="6"/>
  <c r="K99" i="10"/>
  <c r="L271" i="6" s="1"/>
  <c r="M270" i="6"/>
  <c r="L99" i="10"/>
  <c r="M271" i="6" s="1"/>
  <c r="N270" i="6"/>
  <c r="M99" i="10"/>
  <c r="N271" i="6" s="1"/>
  <c r="N52" i="10"/>
  <c r="N53" i="10"/>
  <c r="N54" i="10"/>
  <c r="N28" i="10"/>
  <c r="N29" i="10"/>
  <c r="N30" i="10"/>
  <c r="N16" i="10"/>
  <c r="N17" i="10"/>
  <c r="N18" i="10"/>
  <c r="N4" i="10"/>
  <c r="N5" i="10"/>
  <c r="N6" i="10"/>
  <c r="B16" i="6"/>
  <c r="D13" i="7"/>
  <c r="E13" i="7" s="1"/>
  <c r="F6" i="6" s="1"/>
  <c r="B35" i="10"/>
  <c r="B39" i="10"/>
  <c r="B43" i="10"/>
  <c r="P36" i="7"/>
  <c r="B7" i="10"/>
  <c r="B11" i="10"/>
  <c r="B15" i="10"/>
  <c r="B19" i="10"/>
  <c r="B23" i="10"/>
  <c r="B27" i="10"/>
  <c r="B31" i="10"/>
  <c r="B47" i="10"/>
  <c r="B51" i="10"/>
  <c r="B55" i="10"/>
  <c r="B59" i="10"/>
  <c r="B63" i="10"/>
  <c r="B67" i="10"/>
  <c r="B71" i="10"/>
  <c r="B75" i="10"/>
  <c r="B79" i="10"/>
  <c r="B83" i="10"/>
  <c r="B87" i="10"/>
  <c r="B91" i="10"/>
  <c r="B95" i="10"/>
  <c r="B99" i="10"/>
  <c r="B3" i="10"/>
  <c r="O12" i="6"/>
  <c r="F3" i="9" s="1"/>
  <c r="O23" i="6"/>
  <c r="F4" i="9" s="1"/>
  <c r="O34" i="6"/>
  <c r="F5" i="9" s="1"/>
  <c r="O45" i="6"/>
  <c r="F6" i="9" s="1"/>
  <c r="O56" i="6"/>
  <c r="F7" i="9" s="1"/>
  <c r="O67" i="6"/>
  <c r="F8" i="9" s="1"/>
  <c r="O78" i="6"/>
  <c r="F9" i="9" s="1"/>
  <c r="O89" i="6"/>
  <c r="F10" i="9" s="1"/>
  <c r="O100" i="6"/>
  <c r="F11" i="9" s="1"/>
  <c r="O111" i="6"/>
  <c r="F12" i="9" s="1"/>
  <c r="O122" i="6"/>
  <c r="F13" i="9" s="1"/>
  <c r="O133" i="6"/>
  <c r="F14" i="9" s="1"/>
  <c r="O144" i="6"/>
  <c r="F15" i="9" s="1"/>
  <c r="O155" i="6"/>
  <c r="F16" i="9" s="1"/>
  <c r="O166" i="6"/>
  <c r="F17" i="9" s="1"/>
  <c r="O177" i="6"/>
  <c r="F18" i="9" s="1"/>
  <c r="O188" i="6"/>
  <c r="F19" i="9" s="1"/>
  <c r="O199" i="6"/>
  <c r="F20" i="9" s="1"/>
  <c r="O210" i="6"/>
  <c r="F21" i="9" s="1"/>
  <c r="O221" i="6"/>
  <c r="F22" i="9" s="1"/>
  <c r="O232" i="6"/>
  <c r="F23" i="9" s="1"/>
  <c r="O243" i="6"/>
  <c r="F24" i="9" s="1"/>
  <c r="O254" i="6"/>
  <c r="F25" i="9" s="1"/>
  <c r="O265" i="6"/>
  <c r="F26" i="9" s="1"/>
  <c r="O276" i="6"/>
  <c r="F27" i="9" s="1"/>
  <c r="B36" i="7"/>
  <c r="C26" i="9" s="1"/>
  <c r="B37" i="7"/>
  <c r="C27" i="9" s="1"/>
  <c r="P20" i="7"/>
  <c r="P28" i="7"/>
  <c r="G287" i="6"/>
  <c r="H287" i="6"/>
  <c r="I287" i="6"/>
  <c r="J287" i="6"/>
  <c r="K287" i="6"/>
  <c r="L287" i="6"/>
  <c r="M287" i="6"/>
  <c r="N287" i="6"/>
  <c r="F287" i="6"/>
  <c r="B269" i="6"/>
  <c r="B258" i="6"/>
  <c r="P15" i="7"/>
  <c r="J38" i="7"/>
  <c r="V31" i="2" s="1"/>
  <c r="M27" i="2"/>
  <c r="M3" i="2"/>
  <c r="M18" i="2"/>
  <c r="M9" i="2"/>
  <c r="M16" i="2"/>
  <c r="M4" i="2"/>
  <c r="M5" i="2"/>
  <c r="M7" i="2"/>
  <c r="M8" i="2"/>
  <c r="M11" i="2"/>
  <c r="M12" i="2"/>
  <c r="M14" i="2"/>
  <c r="M15" i="2"/>
  <c r="M17" i="2"/>
  <c r="M19" i="2"/>
  <c r="M20" i="2"/>
  <c r="M21" i="2"/>
  <c r="M22" i="2"/>
  <c r="M23" i="2"/>
  <c r="M24" i="2"/>
  <c r="M25" i="2"/>
  <c r="M10" i="2"/>
  <c r="M26" i="2"/>
  <c r="M6" i="2"/>
  <c r="E28" i="2"/>
  <c r="F28" i="2"/>
  <c r="G28" i="2"/>
  <c r="H28" i="2"/>
  <c r="I28" i="2"/>
  <c r="J28" i="2"/>
  <c r="K28" i="2"/>
  <c r="L28" i="2"/>
  <c r="D28" i="2"/>
  <c r="AY7" i="7"/>
  <c r="AY6" i="7"/>
  <c r="AY5" i="7"/>
  <c r="B247" i="6"/>
  <c r="B236" i="6"/>
  <c r="B225" i="6"/>
  <c r="B214" i="6"/>
  <c r="B203" i="6"/>
  <c r="B192" i="6"/>
  <c r="B181" i="6"/>
  <c r="B170" i="6"/>
  <c r="B159" i="6"/>
  <c r="B148" i="6"/>
  <c r="B137" i="6"/>
  <c r="B126" i="6"/>
  <c r="B115" i="6"/>
  <c r="B104" i="6"/>
  <c r="B93" i="6"/>
  <c r="B82" i="6"/>
  <c r="B71" i="6"/>
  <c r="O26" i="6"/>
  <c r="B14" i="7"/>
  <c r="C4" i="9" s="1"/>
  <c r="B15" i="7"/>
  <c r="C5" i="9" s="1"/>
  <c r="B16" i="7"/>
  <c r="C6" i="9" s="1"/>
  <c r="B17" i="7"/>
  <c r="C7" i="9" s="1"/>
  <c r="B18" i="7"/>
  <c r="C8" i="9" s="1"/>
  <c r="B19" i="7"/>
  <c r="C9" i="9" s="1"/>
  <c r="B20" i="7"/>
  <c r="C10" i="9" s="1"/>
  <c r="B21" i="7"/>
  <c r="C11" i="9" s="1"/>
  <c r="B22" i="7"/>
  <c r="C12" i="9" s="1"/>
  <c r="B23" i="7"/>
  <c r="C13" i="9" s="1"/>
  <c r="B24" i="7"/>
  <c r="C14" i="9" s="1"/>
  <c r="B25" i="7"/>
  <c r="C15" i="9" s="1"/>
  <c r="B26" i="7"/>
  <c r="C16" i="9" s="1"/>
  <c r="B27" i="7"/>
  <c r="C17" i="9" s="1"/>
  <c r="B28" i="7"/>
  <c r="C18" i="9" s="1"/>
  <c r="B29" i="7"/>
  <c r="C19" i="9" s="1"/>
  <c r="B30" i="7"/>
  <c r="C20" i="9" s="1"/>
  <c r="B31" i="7"/>
  <c r="C21" i="9" s="1"/>
  <c r="B32" i="7"/>
  <c r="C22" i="9" s="1"/>
  <c r="B33" i="7"/>
  <c r="C23" i="9" s="1"/>
  <c r="B34" i="7"/>
  <c r="C24" i="9" s="1"/>
  <c r="B35" i="7"/>
  <c r="C25" i="9" s="1"/>
  <c r="B13" i="7"/>
  <c r="C3" i="9" s="1"/>
  <c r="O37" i="6"/>
  <c r="O48" i="6"/>
  <c r="O59" i="6"/>
  <c r="O70" i="6"/>
  <c r="O81" i="6"/>
  <c r="B60" i="6"/>
  <c r="B49" i="6"/>
  <c r="B38" i="6"/>
  <c r="B27" i="6"/>
  <c r="B5" i="6"/>
  <c r="N11" i="10" l="1"/>
  <c r="O5" i="6"/>
  <c r="M217" i="6"/>
  <c r="I239" i="6"/>
  <c r="I240" i="6" s="1"/>
  <c r="I241" i="6" s="1"/>
  <c r="I242" i="6" s="1"/>
  <c r="I244" i="6" s="1"/>
  <c r="I245" i="6" s="1"/>
  <c r="F28" i="9"/>
  <c r="J85" i="6"/>
  <c r="J86" i="6" s="1"/>
  <c r="J87" i="6" s="1"/>
  <c r="J88" i="6" s="1"/>
  <c r="J90" i="6" s="1"/>
  <c r="J91" i="6" s="1"/>
  <c r="N19" i="10"/>
  <c r="F217" i="6"/>
  <c r="N19" i="6"/>
  <c r="N20" i="6" s="1"/>
  <c r="N21" i="6" s="1"/>
  <c r="N63" i="10"/>
  <c r="N31" i="10"/>
  <c r="J52" i="6"/>
  <c r="N35" i="10"/>
  <c r="I129" i="6"/>
  <c r="I130" i="6" s="1"/>
  <c r="I131" i="6" s="1"/>
  <c r="I132" i="6" s="1"/>
  <c r="I134" i="6" s="1"/>
  <c r="I135" i="6" s="1"/>
  <c r="J30" i="6"/>
  <c r="J31" i="6" s="1"/>
  <c r="J32" i="6" s="1"/>
  <c r="J33" i="6" s="1"/>
  <c r="O29" i="6"/>
  <c r="L173" i="6"/>
  <c r="L174" i="6" s="1"/>
  <c r="L175" i="6" s="1"/>
  <c r="L176" i="6" s="1"/>
  <c r="L178" i="6" s="1"/>
  <c r="L179" i="6" s="1"/>
  <c r="O84" i="6"/>
  <c r="N63" i="6"/>
  <c r="N64" i="6" s="1"/>
  <c r="N65" i="6" s="1"/>
  <c r="L52" i="6"/>
  <c r="L53" i="6" s="1"/>
  <c r="L54" i="6" s="1"/>
  <c r="L55" i="6" s="1"/>
  <c r="L57" i="6" s="1"/>
  <c r="L58" i="6" s="1"/>
  <c r="I30" i="6"/>
  <c r="I31" i="6" s="1"/>
  <c r="I32" i="6" s="1"/>
  <c r="N27" i="10"/>
  <c r="F206" i="6"/>
  <c r="F207" i="6" s="1"/>
  <c r="F208" i="6" s="1"/>
  <c r="N23" i="10"/>
  <c r="H96" i="6"/>
  <c r="H97" i="6" s="1"/>
  <c r="H98" i="6" s="1"/>
  <c r="N51" i="10"/>
  <c r="N39" i="10"/>
  <c r="N71" i="10"/>
  <c r="K206" i="6"/>
  <c r="K207" i="6" s="1"/>
  <c r="K208" i="6" s="1"/>
  <c r="K209" i="6" s="1"/>
  <c r="K211" i="6" s="1"/>
  <c r="K212" i="6" s="1"/>
  <c r="O172" i="6"/>
  <c r="K96" i="6"/>
  <c r="K97" i="6" s="1"/>
  <c r="K98" i="6" s="1"/>
  <c r="K99" i="6" s="1"/>
  <c r="K101" i="6" s="1"/>
  <c r="K102" i="6" s="1"/>
  <c r="J239" i="6"/>
  <c r="J240" i="6" s="1"/>
  <c r="J241" i="6" s="1"/>
  <c r="J242" i="6" s="1"/>
  <c r="N75" i="10"/>
  <c r="I107" i="6"/>
  <c r="I108" i="6" s="1"/>
  <c r="I109" i="6" s="1"/>
  <c r="I110" i="6" s="1"/>
  <c r="I112" i="6" s="1"/>
  <c r="I113" i="6" s="1"/>
  <c r="I63" i="6"/>
  <c r="I64" i="6" s="1"/>
  <c r="I65" i="6" s="1"/>
  <c r="I66" i="6" s="1"/>
  <c r="I68" i="6" s="1"/>
  <c r="I69" i="6" s="1"/>
  <c r="G52" i="6"/>
  <c r="G53" i="6" s="1"/>
  <c r="H8" i="6"/>
  <c r="O150" i="6"/>
  <c r="N55" i="10"/>
  <c r="F151" i="6"/>
  <c r="F152" i="6" s="1"/>
  <c r="F153" i="6" s="1"/>
  <c r="F154" i="6" s="1"/>
  <c r="F156" i="6" s="1"/>
  <c r="F157" i="6" s="1"/>
  <c r="N59" i="10"/>
  <c r="J162" i="6"/>
  <c r="J163" i="6" s="1"/>
  <c r="J164" i="6" s="1"/>
  <c r="F228" i="6"/>
  <c r="H103" i="10"/>
  <c r="T32" i="2" s="1"/>
  <c r="N83" i="10"/>
  <c r="O161" i="6"/>
  <c r="O139" i="6"/>
  <c r="O216" i="6"/>
  <c r="O106" i="6"/>
  <c r="O95" i="6"/>
  <c r="O62" i="6"/>
  <c r="J282" i="6"/>
  <c r="O51" i="6"/>
  <c r="K282" i="6"/>
  <c r="O73" i="6"/>
  <c r="O194" i="6"/>
  <c r="G282" i="6"/>
  <c r="I282" i="6"/>
  <c r="O128" i="6"/>
  <c r="F261" i="6"/>
  <c r="F262" i="6" s="1"/>
  <c r="G250" i="6"/>
  <c r="G251" i="6" s="1"/>
  <c r="N43" i="10"/>
  <c r="J103" i="10"/>
  <c r="V32" i="2" s="1"/>
  <c r="L228" i="6"/>
  <c r="L229" i="6" s="1"/>
  <c r="L230" i="6" s="1"/>
  <c r="L231" i="6" s="1"/>
  <c r="L233" i="6" s="1"/>
  <c r="L234" i="6" s="1"/>
  <c r="N217" i="6"/>
  <c r="N218" i="6" s="1"/>
  <c r="N219" i="6" s="1"/>
  <c r="N220" i="6" s="1"/>
  <c r="N222" i="6" s="1"/>
  <c r="N223" i="6" s="1"/>
  <c r="L195" i="6"/>
  <c r="L196" i="6" s="1"/>
  <c r="L197" i="6" s="1"/>
  <c r="L198" i="6" s="1"/>
  <c r="L200" i="6" s="1"/>
  <c r="L201" i="6" s="1"/>
  <c r="N184" i="6"/>
  <c r="N185" i="6" s="1"/>
  <c r="N186" i="6" s="1"/>
  <c r="N187" i="6" s="1"/>
  <c r="N189" i="6" s="1"/>
  <c r="N190" i="6" s="1"/>
  <c r="I140" i="6"/>
  <c r="I141" i="6" s="1"/>
  <c r="I142" i="6" s="1"/>
  <c r="I143" i="6" s="1"/>
  <c r="I145" i="6" s="1"/>
  <c r="I146" i="6" s="1"/>
  <c r="J118" i="6"/>
  <c r="J119" i="6" s="1"/>
  <c r="L8" i="6"/>
  <c r="K103" i="10"/>
  <c r="W32" i="2" s="1"/>
  <c r="L206" i="6"/>
  <c r="L207" i="6" s="1"/>
  <c r="L208" i="6" s="1"/>
  <c r="L209" i="6" s="1"/>
  <c r="L211" i="6" s="1"/>
  <c r="L212" i="6" s="1"/>
  <c r="N67" i="10"/>
  <c r="K272" i="6"/>
  <c r="K273" i="6" s="1"/>
  <c r="K274" i="6" s="1"/>
  <c r="K275" i="6" s="1"/>
  <c r="K277" i="6" s="1"/>
  <c r="K278" i="6" s="1"/>
  <c r="N261" i="6"/>
  <c r="N262" i="6" s="1"/>
  <c r="N263" i="6" s="1"/>
  <c r="N264" i="6" s="1"/>
  <c r="N266" i="6" s="1"/>
  <c r="N267" i="6" s="1"/>
  <c r="L250" i="6"/>
  <c r="L251" i="6" s="1"/>
  <c r="L252" i="6" s="1"/>
  <c r="L253" i="6" s="1"/>
  <c r="L255" i="6" s="1"/>
  <c r="L256" i="6" s="1"/>
  <c r="H228" i="6"/>
  <c r="H229" i="6" s="1"/>
  <c r="H230" i="6" s="1"/>
  <c r="N195" i="6"/>
  <c r="N196" i="6" s="1"/>
  <c r="N197" i="6" s="1"/>
  <c r="F184" i="6"/>
  <c r="F185" i="6" s="1"/>
  <c r="F186" i="6" s="1"/>
  <c r="F187" i="6" s="1"/>
  <c r="F107" i="6"/>
  <c r="F108" i="6" s="1"/>
  <c r="F109" i="6" s="1"/>
  <c r="F110" i="6" s="1"/>
  <c r="M63" i="6"/>
  <c r="M64" i="6" s="1"/>
  <c r="M65" i="6" s="1"/>
  <c r="M66" i="6" s="1"/>
  <c r="M68" i="6" s="1"/>
  <c r="M69" i="6" s="1"/>
  <c r="J19" i="6"/>
  <c r="J20" i="6" s="1"/>
  <c r="J21" i="6" s="1"/>
  <c r="J22" i="6" s="1"/>
  <c r="J24" i="6" s="1"/>
  <c r="J25" i="6" s="1"/>
  <c r="N173" i="6"/>
  <c r="N174" i="6" s="1"/>
  <c r="N175" i="6" s="1"/>
  <c r="N176" i="6" s="1"/>
  <c r="N178" i="6" s="1"/>
  <c r="N179" i="6" s="1"/>
  <c r="H140" i="6"/>
  <c r="H141" i="6" s="1"/>
  <c r="H142" i="6" s="1"/>
  <c r="H143" i="6" s="1"/>
  <c r="H145" i="6" s="1"/>
  <c r="H146" i="6" s="1"/>
  <c r="J129" i="6"/>
  <c r="J130" i="6" s="1"/>
  <c r="J131" i="6" s="1"/>
  <c r="J132" i="6" s="1"/>
  <c r="J134" i="6" s="1"/>
  <c r="J135" i="6" s="1"/>
  <c r="O18" i="6"/>
  <c r="H250" i="6"/>
  <c r="H251" i="6" s="1"/>
  <c r="H252" i="6" s="1"/>
  <c r="H253" i="6" s="1"/>
  <c r="H255" i="6" s="1"/>
  <c r="H256" i="6" s="1"/>
  <c r="G195" i="6"/>
  <c r="G196" i="6" s="1"/>
  <c r="G197" i="6" s="1"/>
  <c r="L162" i="6"/>
  <c r="L163" i="6" s="1"/>
  <c r="N140" i="6"/>
  <c r="N141" i="6" s="1"/>
  <c r="K107" i="6"/>
  <c r="K108" i="6" s="1"/>
  <c r="K109" i="6" s="1"/>
  <c r="H107" i="6"/>
  <c r="H108" i="6" s="1"/>
  <c r="K74" i="6"/>
  <c r="K75" i="6" s="1"/>
  <c r="K76" i="6" s="1"/>
  <c r="K77" i="6" s="1"/>
  <c r="K79" i="6" s="1"/>
  <c r="K80" i="6" s="1"/>
  <c r="L63" i="6"/>
  <c r="L64" i="6" s="1"/>
  <c r="L65" i="6" s="1"/>
  <c r="L66" i="6" s="1"/>
  <c r="L68" i="6" s="1"/>
  <c r="L69" i="6" s="1"/>
  <c r="N30" i="6"/>
  <c r="N31" i="6" s="1"/>
  <c r="N32" i="6" s="1"/>
  <c r="N33" i="6" s="1"/>
  <c r="N35" i="6" s="1"/>
  <c r="N36" i="6" s="1"/>
  <c r="I19" i="6"/>
  <c r="I20" i="6" s="1"/>
  <c r="I21" i="6" s="1"/>
  <c r="I22" i="6" s="1"/>
  <c r="I24" i="6" s="1"/>
  <c r="I25" i="6" s="1"/>
  <c r="O271" i="6"/>
  <c r="I261" i="6"/>
  <c r="I262" i="6" s="1"/>
  <c r="I263" i="6" s="1"/>
  <c r="M228" i="6"/>
  <c r="M229" i="6" s="1"/>
  <c r="M230" i="6" s="1"/>
  <c r="M231" i="6" s="1"/>
  <c r="M233" i="6" s="1"/>
  <c r="M234" i="6" s="1"/>
  <c r="G74" i="6"/>
  <c r="G75" i="6" s="1"/>
  <c r="G76" i="6" s="1"/>
  <c r="K30" i="6"/>
  <c r="K31" i="6" s="1"/>
  <c r="K32" i="6" s="1"/>
  <c r="M261" i="6"/>
  <c r="M262" i="6" s="1"/>
  <c r="M263" i="6" s="1"/>
  <c r="M264" i="6" s="1"/>
  <c r="M266" i="6" s="1"/>
  <c r="M267" i="6" s="1"/>
  <c r="I195" i="6"/>
  <c r="I196" i="6" s="1"/>
  <c r="I197" i="6" s="1"/>
  <c r="I198" i="6" s="1"/>
  <c r="I200" i="6" s="1"/>
  <c r="I201" i="6" s="1"/>
  <c r="L184" i="6"/>
  <c r="L185" i="6" s="1"/>
  <c r="L186" i="6" s="1"/>
  <c r="L187" i="6" s="1"/>
  <c r="L189" i="6" s="1"/>
  <c r="L190" i="6" s="1"/>
  <c r="M173" i="6"/>
  <c r="M174" i="6" s="1"/>
  <c r="M175" i="6" s="1"/>
  <c r="M176" i="6" s="1"/>
  <c r="M178" i="6" s="1"/>
  <c r="M179" i="6" s="1"/>
  <c r="I151" i="6"/>
  <c r="I152" i="6" s="1"/>
  <c r="I153" i="6" s="1"/>
  <c r="J140" i="6"/>
  <c r="J141" i="6" s="1"/>
  <c r="J142" i="6" s="1"/>
  <c r="J143" i="6" s="1"/>
  <c r="J145" i="6" s="1"/>
  <c r="J146" i="6" s="1"/>
  <c r="G140" i="6"/>
  <c r="G141" i="6" s="1"/>
  <c r="G142" i="6" s="1"/>
  <c r="G143" i="6" s="1"/>
  <c r="G145" i="6" s="1"/>
  <c r="G146" i="6" s="1"/>
  <c r="L129" i="6"/>
  <c r="L130" i="6" s="1"/>
  <c r="L131" i="6" s="1"/>
  <c r="O117" i="6"/>
  <c r="K118" i="6"/>
  <c r="K119" i="6" s="1"/>
  <c r="K120" i="6" s="1"/>
  <c r="K121" i="6" s="1"/>
  <c r="K123" i="6" s="1"/>
  <c r="K124" i="6" s="1"/>
  <c r="J107" i="6"/>
  <c r="J108" i="6" s="1"/>
  <c r="J109" i="6" s="1"/>
  <c r="I85" i="6"/>
  <c r="I86" i="6" s="1"/>
  <c r="I87" i="6" s="1"/>
  <c r="I88" i="6" s="1"/>
  <c r="I90" i="6" s="1"/>
  <c r="I91" i="6" s="1"/>
  <c r="H52" i="6"/>
  <c r="H53" i="6" s="1"/>
  <c r="H54" i="6" s="1"/>
  <c r="M41" i="6"/>
  <c r="M42" i="6" s="1"/>
  <c r="G30" i="6"/>
  <c r="G31" i="6" s="1"/>
  <c r="G32" i="6" s="1"/>
  <c r="G33" i="6" s="1"/>
  <c r="G35" i="6" s="1"/>
  <c r="G36" i="6" s="1"/>
  <c r="J8" i="6"/>
  <c r="G8" i="6"/>
  <c r="N79" i="10"/>
  <c r="N47" i="10"/>
  <c r="J250" i="6"/>
  <c r="N162" i="6"/>
  <c r="N163" i="6" s="1"/>
  <c r="N164" i="6" s="1"/>
  <c r="N165" i="6" s="1"/>
  <c r="N167" i="6" s="1"/>
  <c r="N168" i="6" s="1"/>
  <c r="G107" i="6"/>
  <c r="G108" i="6" s="1"/>
  <c r="G109" i="6" s="1"/>
  <c r="M30" i="6"/>
  <c r="M31" i="6" s="1"/>
  <c r="M32" i="6" s="1"/>
  <c r="M33" i="6" s="1"/>
  <c r="M35" i="6" s="1"/>
  <c r="M36" i="6" s="1"/>
  <c r="K19" i="6"/>
  <c r="K20" i="6" s="1"/>
  <c r="K21" i="6" s="1"/>
  <c r="K22" i="6" s="1"/>
  <c r="K24" i="6" s="1"/>
  <c r="K25" i="6" s="1"/>
  <c r="L238" i="6"/>
  <c r="L282" i="6" s="1"/>
  <c r="H239" i="6"/>
  <c r="H240" i="6" s="1"/>
  <c r="H241" i="6" s="1"/>
  <c r="H242" i="6" s="1"/>
  <c r="H244" i="6" s="1"/>
  <c r="H245" i="6" s="1"/>
  <c r="N87" i="10"/>
  <c r="J272" i="6"/>
  <c r="J273" i="6" s="1"/>
  <c r="J274" i="6" s="1"/>
  <c r="J275" i="6" s="1"/>
  <c r="J277" i="6" s="1"/>
  <c r="J278" i="6" s="1"/>
  <c r="N7" i="10"/>
  <c r="J41" i="6"/>
  <c r="J42" i="6" s="1"/>
  <c r="J43" i="6" s="1"/>
  <c r="J44" i="6" s="1"/>
  <c r="J46" i="6" s="1"/>
  <c r="J47" i="6" s="1"/>
  <c r="I206" i="6"/>
  <c r="I207" i="6" s="1"/>
  <c r="I208" i="6" s="1"/>
  <c r="I209" i="6" s="1"/>
  <c r="I211" i="6" s="1"/>
  <c r="I212" i="6" s="1"/>
  <c r="M162" i="6"/>
  <c r="M163" i="6" s="1"/>
  <c r="M164" i="6" s="1"/>
  <c r="M165" i="6" s="1"/>
  <c r="M167" i="6" s="1"/>
  <c r="M168" i="6" s="1"/>
  <c r="H173" i="6"/>
  <c r="H174" i="6" s="1"/>
  <c r="H175" i="6" s="1"/>
  <c r="L272" i="6"/>
  <c r="L273" i="6" s="1"/>
  <c r="L274" i="6" s="1"/>
  <c r="F173" i="6"/>
  <c r="F174" i="6" s="1"/>
  <c r="F175" i="6" s="1"/>
  <c r="H261" i="6"/>
  <c r="H262" i="6" s="1"/>
  <c r="H263" i="6" s="1"/>
  <c r="H264" i="6" s="1"/>
  <c r="H266" i="6" s="1"/>
  <c r="H267" i="6" s="1"/>
  <c r="G184" i="6"/>
  <c r="G185" i="6" s="1"/>
  <c r="F19" i="6"/>
  <c r="F20" i="6" s="1"/>
  <c r="F21" i="6" s="1"/>
  <c r="F22" i="6" s="1"/>
  <c r="P23" i="7"/>
  <c r="G228" i="6"/>
  <c r="G229" i="6" s="1"/>
  <c r="G230" i="6" s="1"/>
  <c r="G231" i="6" s="1"/>
  <c r="G233" i="6" s="1"/>
  <c r="G234" i="6" s="1"/>
  <c r="N74" i="6"/>
  <c r="N75" i="6" s="1"/>
  <c r="N76" i="6" s="1"/>
  <c r="N107" i="6"/>
  <c r="N108" i="6" s="1"/>
  <c r="N109" i="6" s="1"/>
  <c r="N110" i="6" s="1"/>
  <c r="N112" i="6" s="1"/>
  <c r="N113" i="6" s="1"/>
  <c r="G217" i="6"/>
  <c r="G218" i="6" s="1"/>
  <c r="G219" i="6" s="1"/>
  <c r="G220" i="6" s="1"/>
  <c r="G222" i="6" s="1"/>
  <c r="G223" i="6" s="1"/>
  <c r="F85" i="6"/>
  <c r="F86" i="6" s="1"/>
  <c r="F87" i="6" s="1"/>
  <c r="F88" i="6" s="1"/>
  <c r="G41" i="6"/>
  <c r="G42" i="6" s="1"/>
  <c r="G43" i="6" s="1"/>
  <c r="G44" i="6" s="1"/>
  <c r="G46" i="6" s="1"/>
  <c r="G47" i="6" s="1"/>
  <c r="P14" i="7"/>
  <c r="N272" i="6"/>
  <c r="N273" i="6" s="1"/>
  <c r="N274" i="6" s="1"/>
  <c r="L38" i="7"/>
  <c r="X31" i="2" s="1"/>
  <c r="P25" i="7"/>
  <c r="M138" i="6"/>
  <c r="M281" i="6" s="1"/>
  <c r="O83" i="6"/>
  <c r="L107" i="6"/>
  <c r="L108" i="6" s="1"/>
  <c r="L109" i="6" s="1"/>
  <c r="J228" i="6"/>
  <c r="J229" i="6" s="1"/>
  <c r="J230" i="6" s="1"/>
  <c r="J231" i="6" s="1"/>
  <c r="J233" i="6" s="1"/>
  <c r="J234" i="6" s="1"/>
  <c r="I162" i="6"/>
  <c r="I163" i="6" s="1"/>
  <c r="I164" i="6" s="1"/>
  <c r="I165" i="6" s="1"/>
  <c r="I167" i="6" s="1"/>
  <c r="I168" i="6" s="1"/>
  <c r="H151" i="6"/>
  <c r="H152" i="6" s="1"/>
  <c r="H153" i="6" s="1"/>
  <c r="K239" i="6"/>
  <c r="K240" i="6" s="1"/>
  <c r="K241" i="6" s="1"/>
  <c r="K242" i="6" s="1"/>
  <c r="K244" i="6" s="1"/>
  <c r="K245" i="6" s="1"/>
  <c r="H162" i="6"/>
  <c r="H163" i="6" s="1"/>
  <c r="H164" i="6" s="1"/>
  <c r="H165" i="6" s="1"/>
  <c r="H167" i="6" s="1"/>
  <c r="H168" i="6" s="1"/>
  <c r="I173" i="6"/>
  <c r="I174" i="6" s="1"/>
  <c r="I175" i="6" s="1"/>
  <c r="O171" i="6"/>
  <c r="K162" i="6"/>
  <c r="K163" i="6" s="1"/>
  <c r="K164" i="6" s="1"/>
  <c r="K165" i="6" s="1"/>
  <c r="K167" i="6" s="1"/>
  <c r="K168" i="6" s="1"/>
  <c r="L74" i="6"/>
  <c r="L75" i="6" s="1"/>
  <c r="L76" i="6" s="1"/>
  <c r="L77" i="6" s="1"/>
  <c r="L79" i="6" s="1"/>
  <c r="L80" i="6" s="1"/>
  <c r="M272" i="6"/>
  <c r="M273" i="6" s="1"/>
  <c r="M274" i="6" s="1"/>
  <c r="I250" i="6"/>
  <c r="I251" i="6" s="1"/>
  <c r="I252" i="6" s="1"/>
  <c r="G204" i="6"/>
  <c r="G206" i="6" s="1"/>
  <c r="G207" i="6" s="1"/>
  <c r="G208" i="6" s="1"/>
  <c r="G209" i="6" s="1"/>
  <c r="G211" i="6" s="1"/>
  <c r="G212" i="6" s="1"/>
  <c r="M184" i="6"/>
  <c r="M185" i="6" s="1"/>
  <c r="M186" i="6" s="1"/>
  <c r="M187" i="6" s="1"/>
  <c r="M189" i="6" s="1"/>
  <c r="M190" i="6" s="1"/>
  <c r="G162" i="6"/>
  <c r="G163" i="6" s="1"/>
  <c r="G164" i="6" s="1"/>
  <c r="K228" i="6"/>
  <c r="K229" i="6" s="1"/>
  <c r="K217" i="6"/>
  <c r="K218" i="6" s="1"/>
  <c r="K219" i="6" s="1"/>
  <c r="K220" i="6" s="1"/>
  <c r="K222" i="6" s="1"/>
  <c r="K223" i="6" s="1"/>
  <c r="M195" i="6"/>
  <c r="M196" i="6" s="1"/>
  <c r="H193" i="6"/>
  <c r="H195" i="6" s="1"/>
  <c r="H196" i="6" s="1"/>
  <c r="H197" i="6" s="1"/>
  <c r="H198" i="6" s="1"/>
  <c r="H200" i="6" s="1"/>
  <c r="H201" i="6" s="1"/>
  <c r="K173" i="6"/>
  <c r="K174" i="6" s="1"/>
  <c r="K175" i="6" s="1"/>
  <c r="K176" i="6" s="1"/>
  <c r="K178" i="6" s="1"/>
  <c r="K179" i="6" s="1"/>
  <c r="G173" i="6"/>
  <c r="G174" i="6" s="1"/>
  <c r="G175" i="6" s="1"/>
  <c r="J96" i="6"/>
  <c r="J97" i="6" s="1"/>
  <c r="J98" i="6" s="1"/>
  <c r="J99" i="6" s="1"/>
  <c r="J101" i="6" s="1"/>
  <c r="J102" i="6" s="1"/>
  <c r="G96" i="6"/>
  <c r="G97" i="6" s="1"/>
  <c r="M85" i="6"/>
  <c r="M19" i="6"/>
  <c r="M20" i="6" s="1"/>
  <c r="M21" i="6" s="1"/>
  <c r="M22" i="6" s="1"/>
  <c r="M24" i="6" s="1"/>
  <c r="M25" i="6" s="1"/>
  <c r="O28" i="6"/>
  <c r="F38" i="7"/>
  <c r="R31" i="2" s="1"/>
  <c r="O94" i="6"/>
  <c r="K281" i="6"/>
  <c r="I217" i="6"/>
  <c r="I218" i="6" s="1"/>
  <c r="I219" i="6" s="1"/>
  <c r="I220" i="6" s="1"/>
  <c r="I222" i="6" s="1"/>
  <c r="I223" i="6" s="1"/>
  <c r="N206" i="6"/>
  <c r="N207" i="6" s="1"/>
  <c r="N208" i="6" s="1"/>
  <c r="N209" i="6" s="1"/>
  <c r="N211" i="6" s="1"/>
  <c r="N212" i="6" s="1"/>
  <c r="J151" i="6"/>
  <c r="J152" i="6" s="1"/>
  <c r="J153" i="6" s="1"/>
  <c r="H61" i="6"/>
  <c r="H63" i="6" s="1"/>
  <c r="H64" i="6" s="1"/>
  <c r="H65" i="6" s="1"/>
  <c r="H66" i="6" s="1"/>
  <c r="H68" i="6" s="1"/>
  <c r="H69" i="6" s="1"/>
  <c r="O50" i="6"/>
  <c r="O17" i="6"/>
  <c r="O127" i="6"/>
  <c r="P16" i="7"/>
  <c r="P32" i="7"/>
  <c r="M206" i="6"/>
  <c r="M207" i="6" s="1"/>
  <c r="M208" i="6" s="1"/>
  <c r="M209" i="6" s="1"/>
  <c r="M211" i="6" s="1"/>
  <c r="M212" i="6" s="1"/>
  <c r="K195" i="6"/>
  <c r="K196" i="6" s="1"/>
  <c r="K197" i="6" s="1"/>
  <c r="K198" i="6" s="1"/>
  <c r="K200" i="6" s="1"/>
  <c r="K201" i="6" s="1"/>
  <c r="F195" i="6"/>
  <c r="F196" i="6" s="1"/>
  <c r="F197" i="6" s="1"/>
  <c r="F198" i="6" s="1"/>
  <c r="F200" i="6" s="1"/>
  <c r="F201" i="6" s="1"/>
  <c r="K140" i="6"/>
  <c r="K141" i="6" s="1"/>
  <c r="K142" i="6" s="1"/>
  <c r="K143" i="6" s="1"/>
  <c r="K145" i="6" s="1"/>
  <c r="K146" i="6" s="1"/>
  <c r="F140" i="6"/>
  <c r="K129" i="6"/>
  <c r="K130" i="6" s="1"/>
  <c r="K131" i="6" s="1"/>
  <c r="K132" i="6" s="1"/>
  <c r="K134" i="6" s="1"/>
  <c r="K135" i="6" s="1"/>
  <c r="O116" i="6"/>
  <c r="H85" i="6"/>
  <c r="H86" i="6" s="1"/>
  <c r="H87" i="6" s="1"/>
  <c r="H88" i="6" s="1"/>
  <c r="H90" i="6" s="1"/>
  <c r="H91" i="6" s="1"/>
  <c r="P22" i="7"/>
  <c r="O105" i="6"/>
  <c r="N237" i="6"/>
  <c r="P34" i="7"/>
  <c r="M38" i="7"/>
  <c r="Y31" i="2" s="1"/>
  <c r="I72" i="6"/>
  <c r="I281" i="6" s="1"/>
  <c r="P19" i="7"/>
  <c r="H38" i="7"/>
  <c r="T31" i="2" s="1"/>
  <c r="H182" i="6"/>
  <c r="O182" i="6" s="1"/>
  <c r="P29" i="7"/>
  <c r="O39" i="6"/>
  <c r="O149" i="6"/>
  <c r="P26" i="7"/>
  <c r="L281" i="6"/>
  <c r="G38" i="7"/>
  <c r="S31" i="2" s="1"/>
  <c r="P27" i="7"/>
  <c r="E38" i="7"/>
  <c r="Q31" i="2" s="1"/>
  <c r="P17" i="7"/>
  <c r="O6" i="6"/>
  <c r="P13" i="7"/>
  <c r="L118" i="6"/>
  <c r="K85" i="6"/>
  <c r="K86" i="6" s="1"/>
  <c r="K87" i="6" s="1"/>
  <c r="K88" i="6" s="1"/>
  <c r="K90" i="6" s="1"/>
  <c r="K91" i="6" s="1"/>
  <c r="J63" i="6"/>
  <c r="J64" i="6" s="1"/>
  <c r="J65" i="6" s="1"/>
  <c r="J66" i="6" s="1"/>
  <c r="J68" i="6" s="1"/>
  <c r="J69" i="6" s="1"/>
  <c r="K41" i="6"/>
  <c r="K42" i="6" s="1"/>
  <c r="L30" i="6"/>
  <c r="L31" i="6" s="1"/>
  <c r="L32" i="6" s="1"/>
  <c r="L33" i="6" s="1"/>
  <c r="L35" i="6" s="1"/>
  <c r="L36" i="6" s="1"/>
  <c r="I8" i="6"/>
  <c r="K38" i="7"/>
  <c r="W31" i="2" s="1"/>
  <c r="P33" i="7"/>
  <c r="P24" i="7"/>
  <c r="M239" i="6"/>
  <c r="M240" i="6" s="1"/>
  <c r="O226" i="6"/>
  <c r="P21" i="7"/>
  <c r="O215" i="6"/>
  <c r="I96" i="6"/>
  <c r="I97" i="6" s="1"/>
  <c r="L85" i="6"/>
  <c r="L86" i="6" s="1"/>
  <c r="L87" i="6" s="1"/>
  <c r="G63" i="6"/>
  <c r="G64" i="6" s="1"/>
  <c r="G65" i="6" s="1"/>
  <c r="G66" i="6" s="1"/>
  <c r="G68" i="6" s="1"/>
  <c r="G69" i="6" s="1"/>
  <c r="G239" i="6"/>
  <c r="G240" i="6" s="1"/>
  <c r="G241" i="6" s="1"/>
  <c r="G242" i="6" s="1"/>
  <c r="G244" i="6" s="1"/>
  <c r="G245" i="6" s="1"/>
  <c r="O160" i="6"/>
  <c r="F281" i="6"/>
  <c r="J281" i="6"/>
  <c r="J261" i="6"/>
  <c r="J262" i="6" s="1"/>
  <c r="J263" i="6" s="1"/>
  <c r="G118" i="6"/>
  <c r="F96" i="6"/>
  <c r="F97" i="6" s="1"/>
  <c r="F98" i="6" s="1"/>
  <c r="F99" i="6" s="1"/>
  <c r="H41" i="6"/>
  <c r="H42" i="6" s="1"/>
  <c r="H43" i="6" s="1"/>
  <c r="H44" i="6" s="1"/>
  <c r="H46" i="6" s="1"/>
  <c r="H47" i="6" s="1"/>
  <c r="L19" i="6"/>
  <c r="L20" i="6" s="1"/>
  <c r="L21" i="6" s="1"/>
  <c r="G19" i="6"/>
  <c r="G20" i="6" s="1"/>
  <c r="G21" i="6" s="1"/>
  <c r="G22" i="6" s="1"/>
  <c r="G24" i="6" s="1"/>
  <c r="G25" i="6" s="1"/>
  <c r="M8" i="6"/>
  <c r="P37" i="7"/>
  <c r="K8" i="6"/>
  <c r="L217" i="6"/>
  <c r="L218" i="6" s="1"/>
  <c r="L140" i="6"/>
  <c r="L141" i="6" s="1"/>
  <c r="L142" i="6" s="1"/>
  <c r="L143" i="6" s="1"/>
  <c r="L145" i="6" s="1"/>
  <c r="L146" i="6" s="1"/>
  <c r="M107" i="6"/>
  <c r="N85" i="6"/>
  <c r="N86" i="6" s="1"/>
  <c r="N87" i="6" s="1"/>
  <c r="N88" i="6" s="1"/>
  <c r="N90" i="6" s="1"/>
  <c r="N91" i="6" s="1"/>
  <c r="I52" i="6"/>
  <c r="I53" i="6" s="1"/>
  <c r="I54" i="6" s="1"/>
  <c r="I55" i="6" s="1"/>
  <c r="I57" i="6" s="1"/>
  <c r="I58" i="6" s="1"/>
  <c r="F239" i="6"/>
  <c r="F240" i="6" s="1"/>
  <c r="F241" i="6" s="1"/>
  <c r="F242" i="6" s="1"/>
  <c r="F244" i="6" s="1"/>
  <c r="F245" i="6" s="1"/>
  <c r="J53" i="6"/>
  <c r="J54" i="6" s="1"/>
  <c r="Z5" i="2"/>
  <c r="Z4" i="2"/>
  <c r="Z3" i="2"/>
  <c r="Z18" i="2"/>
  <c r="N280" i="6"/>
  <c r="Q28" i="2"/>
  <c r="Y28" i="2"/>
  <c r="Z10" i="2"/>
  <c r="R28" i="2"/>
  <c r="V28" i="2"/>
  <c r="M218" i="6"/>
  <c r="M219" i="6" s="1"/>
  <c r="J280" i="6"/>
  <c r="Z13" i="2"/>
  <c r="W28" i="2"/>
  <c r="H280" i="6"/>
  <c r="I280" i="6"/>
  <c r="U28" i="2"/>
  <c r="S28" i="2"/>
  <c r="M28" i="2"/>
  <c r="G29" i="2" s="1"/>
  <c r="Z19" i="2"/>
  <c r="Z8" i="2"/>
  <c r="O170" i="6"/>
  <c r="D18" i="9" s="1"/>
  <c r="L115" i="6"/>
  <c r="G115" i="6"/>
  <c r="M82" i="6"/>
  <c r="M280" i="6" s="1"/>
  <c r="K49" i="6"/>
  <c r="K280" i="6" s="1"/>
  <c r="O192" i="6"/>
  <c r="D20" i="9" s="1"/>
  <c r="O104" i="6"/>
  <c r="D12" i="9" s="1"/>
  <c r="X28" i="2"/>
  <c r="J251" i="6"/>
  <c r="J252" i="6" s="1"/>
  <c r="Z27" i="2"/>
  <c r="O258" i="6"/>
  <c r="D26" i="9" s="1"/>
  <c r="O93" i="6"/>
  <c r="D11" i="9" s="1"/>
  <c r="Z16" i="2"/>
  <c r="Z12" i="2"/>
  <c r="Z26" i="2"/>
  <c r="Z11" i="2"/>
  <c r="Z24" i="2"/>
  <c r="O203" i="6"/>
  <c r="D21" i="9" s="1"/>
  <c r="T28" i="2"/>
  <c r="Z21" i="2"/>
  <c r="Z9" i="2"/>
  <c r="N95" i="10"/>
  <c r="O287" i="6"/>
  <c r="G272" i="6"/>
  <c r="G273" i="6" s="1"/>
  <c r="O270" i="6"/>
  <c r="I272" i="6"/>
  <c r="I273" i="6" s="1"/>
  <c r="L261" i="6"/>
  <c r="L262" i="6" s="1"/>
  <c r="P35" i="7"/>
  <c r="N248" i="6"/>
  <c r="K250" i="6"/>
  <c r="K251" i="6" s="1"/>
  <c r="I38" i="7"/>
  <c r="U31" i="2" s="1"/>
  <c r="O260" i="6"/>
  <c r="F272" i="6"/>
  <c r="L103" i="10"/>
  <c r="X32" i="2" s="1"/>
  <c r="N228" i="6"/>
  <c r="N229" i="6" s="1"/>
  <c r="H272" i="6"/>
  <c r="H273" i="6" s="1"/>
  <c r="K261" i="6"/>
  <c r="K262" i="6" s="1"/>
  <c r="M249" i="6"/>
  <c r="M282" i="6" s="1"/>
  <c r="I103" i="10"/>
  <c r="U32" i="2" s="1"/>
  <c r="G261" i="6"/>
  <c r="G262" i="6" s="1"/>
  <c r="O259" i="6"/>
  <c r="F103" i="10"/>
  <c r="R32" i="2" s="1"/>
  <c r="H183" i="6"/>
  <c r="G103" i="10"/>
  <c r="S32" i="2" s="1"/>
  <c r="N282" i="6"/>
  <c r="M103" i="10"/>
  <c r="Y32" i="2" s="1"/>
  <c r="N99" i="10"/>
  <c r="F250" i="6"/>
  <c r="H217" i="6"/>
  <c r="H206" i="6"/>
  <c r="N91" i="10"/>
  <c r="J206" i="6"/>
  <c r="J207" i="6" s="1"/>
  <c r="J195" i="6"/>
  <c r="J196" i="6" s="1"/>
  <c r="J184" i="6"/>
  <c r="J185" i="6" s="1"/>
  <c r="N151" i="6"/>
  <c r="N152" i="6" s="1"/>
  <c r="N142" i="6"/>
  <c r="N143" i="6" s="1"/>
  <c r="N145" i="6" s="1"/>
  <c r="N146" i="6" s="1"/>
  <c r="K151" i="6"/>
  <c r="K152" i="6" s="1"/>
  <c r="I228" i="6"/>
  <c r="K184" i="6"/>
  <c r="K185" i="6" s="1"/>
  <c r="I184" i="6"/>
  <c r="I185" i="6" s="1"/>
  <c r="M151" i="6"/>
  <c r="M152" i="6" s="1"/>
  <c r="F129" i="6"/>
  <c r="G129" i="6"/>
  <c r="G130" i="6" s="1"/>
  <c r="H118" i="6"/>
  <c r="H119" i="6" s="1"/>
  <c r="L151" i="6"/>
  <c r="L152" i="6" s="1"/>
  <c r="F118" i="6"/>
  <c r="N129" i="6"/>
  <c r="N130" i="6" s="1"/>
  <c r="M96" i="6"/>
  <c r="M97" i="6" s="1"/>
  <c r="J217" i="6"/>
  <c r="J218" i="6" s="1"/>
  <c r="J173" i="6"/>
  <c r="M118" i="6"/>
  <c r="M119" i="6" s="1"/>
  <c r="G151" i="6"/>
  <c r="H129" i="6"/>
  <c r="H130" i="6" s="1"/>
  <c r="N118" i="6"/>
  <c r="N119" i="6" s="1"/>
  <c r="J74" i="6"/>
  <c r="F74" i="6"/>
  <c r="F162" i="6"/>
  <c r="M129" i="6"/>
  <c r="M130" i="6" s="1"/>
  <c r="L96" i="6"/>
  <c r="G85" i="6"/>
  <c r="I118" i="6"/>
  <c r="I119" i="6" s="1"/>
  <c r="N96" i="6"/>
  <c r="N97" i="6" s="1"/>
  <c r="H74" i="6"/>
  <c r="H75" i="6" s="1"/>
  <c r="M74" i="6"/>
  <c r="M75" i="6" s="1"/>
  <c r="F52" i="6"/>
  <c r="D36" i="7"/>
  <c r="O247" i="6"/>
  <c r="D25" i="9" s="1"/>
  <c r="O236" i="6"/>
  <c r="D24" i="9" s="1"/>
  <c r="M52" i="6"/>
  <c r="L41" i="6"/>
  <c r="N52" i="6"/>
  <c r="N53" i="6" s="1"/>
  <c r="Z25" i="2"/>
  <c r="H30" i="6"/>
  <c r="H31" i="6" s="1"/>
  <c r="O181" i="6"/>
  <c r="D19" i="9" s="1"/>
  <c r="O27" i="6"/>
  <c r="D5" i="9" s="1"/>
  <c r="O16" i="6"/>
  <c r="D4" i="9" s="1"/>
  <c r="O71" i="6"/>
  <c r="D9" i="9" s="1"/>
  <c r="K63" i="6"/>
  <c r="K64" i="6" s="1"/>
  <c r="F63" i="6"/>
  <c r="K52" i="6"/>
  <c r="N41" i="6"/>
  <c r="N42" i="6" s="1"/>
  <c r="O159" i="6"/>
  <c r="D17" i="9" s="1"/>
  <c r="O148" i="6"/>
  <c r="D16" i="9" s="1"/>
  <c r="O60" i="6"/>
  <c r="D8" i="9" s="1"/>
  <c r="F30" i="6"/>
  <c r="O269" i="6"/>
  <c r="D27" i="9" s="1"/>
  <c r="I41" i="6"/>
  <c r="Z20" i="2"/>
  <c r="Z23" i="2"/>
  <c r="AA23" i="2" s="1"/>
  <c r="Z15" i="2"/>
  <c r="Z7" i="2"/>
  <c r="H19" i="6"/>
  <c r="Z17" i="2"/>
  <c r="N8" i="6"/>
  <c r="Z22" i="2"/>
  <c r="Z14" i="2"/>
  <c r="Z6" i="2"/>
  <c r="F225" i="6"/>
  <c r="O225" i="6" s="1"/>
  <c r="D23" i="9" s="1"/>
  <c r="F214" i="6"/>
  <c r="O214" i="6" s="1"/>
  <c r="D22" i="9" s="1"/>
  <c r="F137" i="6"/>
  <c r="F126" i="6"/>
  <c r="O126" i="6" s="1"/>
  <c r="D14" i="9" s="1"/>
  <c r="F49" i="6"/>
  <c r="F38" i="6"/>
  <c r="O49" i="6" l="1"/>
  <c r="D7" i="9" s="1"/>
  <c r="V33" i="2"/>
  <c r="V35" i="2" s="1"/>
  <c r="H9" i="6"/>
  <c r="H10" i="6" s="1"/>
  <c r="H13" i="6" s="1"/>
  <c r="H14" i="6" s="1"/>
  <c r="K9" i="6"/>
  <c r="K10" i="6" s="1"/>
  <c r="K13" i="6"/>
  <c r="K14" i="6" s="1"/>
  <c r="M9" i="6"/>
  <c r="M10" i="6" s="1"/>
  <c r="M13" i="6" s="1"/>
  <c r="M14" i="6" s="1"/>
  <c r="G9" i="6"/>
  <c r="G10" i="6" s="1"/>
  <c r="G13" i="6" s="1"/>
  <c r="G14" i="6" s="1"/>
  <c r="L9" i="6"/>
  <c r="L10" i="6" s="1"/>
  <c r="L11" i="6" s="1"/>
  <c r="J9" i="6"/>
  <c r="J10" i="6" s="1"/>
  <c r="J13" i="6" s="1"/>
  <c r="J14" i="6" s="1"/>
  <c r="I9" i="6"/>
  <c r="I10" i="6" s="1"/>
  <c r="I13" i="6" s="1"/>
  <c r="I14" i="6" s="1"/>
  <c r="W33" i="2"/>
  <c r="W35" i="2" s="1"/>
  <c r="Y33" i="2"/>
  <c r="Y35" i="2" s="1"/>
  <c r="U33" i="2"/>
  <c r="U35" i="2" s="1"/>
  <c r="X33" i="2"/>
  <c r="X35" i="2" s="1"/>
  <c r="S33" i="2"/>
  <c r="S35" i="2" s="1"/>
  <c r="T33" i="2"/>
  <c r="Z31" i="2"/>
  <c r="R33" i="2"/>
  <c r="R35" i="2" s="1"/>
  <c r="M86" i="6"/>
  <c r="M87" i="6" s="1"/>
  <c r="M88" i="6" s="1"/>
  <c r="M90" i="6" s="1"/>
  <c r="M91" i="6" s="1"/>
  <c r="O82" i="6"/>
  <c r="D10" i="9" s="1"/>
  <c r="D29" i="2"/>
  <c r="J29" i="2"/>
  <c r="F29" i="2"/>
  <c r="L29" i="2"/>
  <c r="E29" i="2"/>
  <c r="I29" i="2"/>
  <c r="O227" i="6"/>
  <c r="O249" i="6"/>
  <c r="L239" i="6"/>
  <c r="L240" i="6" s="1"/>
  <c r="L241" i="6" s="1"/>
  <c r="L242" i="6" s="1"/>
  <c r="L244" i="6" s="1"/>
  <c r="L245" i="6" s="1"/>
  <c r="O238" i="6"/>
  <c r="G281" i="6"/>
  <c r="H184" i="6"/>
  <c r="H283" i="6" s="1"/>
  <c r="M140" i="6"/>
  <c r="M141" i="6" s="1"/>
  <c r="O138" i="6"/>
  <c r="O204" i="6"/>
  <c r="L275" i="6"/>
  <c r="L277" i="6" s="1"/>
  <c r="L278" i="6" s="1"/>
  <c r="G165" i="6"/>
  <c r="G167" i="6" s="1"/>
  <c r="G168" i="6" s="1"/>
  <c r="M275" i="6"/>
  <c r="M277" i="6" s="1"/>
  <c r="M278" i="6" s="1"/>
  <c r="G119" i="6"/>
  <c r="G120" i="6" s="1"/>
  <c r="G121" i="6" s="1"/>
  <c r="G123" i="6" s="1"/>
  <c r="G124" i="6" s="1"/>
  <c r="P38" i="7"/>
  <c r="J110" i="6"/>
  <c r="J112" i="6" s="1"/>
  <c r="J113" i="6" s="1"/>
  <c r="N275" i="6"/>
  <c r="N277" i="6" s="1"/>
  <c r="N278" i="6" s="1"/>
  <c r="O61" i="6"/>
  <c r="H176" i="6"/>
  <c r="H178" i="6" s="1"/>
  <c r="H179" i="6" s="1"/>
  <c r="O193" i="6"/>
  <c r="M241" i="6"/>
  <c r="M242" i="6" s="1"/>
  <c r="M244" i="6" s="1"/>
  <c r="M245" i="6" s="1"/>
  <c r="M108" i="6"/>
  <c r="M109" i="6" s="1"/>
  <c r="M110" i="6" s="1"/>
  <c r="M112" i="6" s="1"/>
  <c r="M113" i="6" s="1"/>
  <c r="I74" i="6"/>
  <c r="I75" i="6" s="1"/>
  <c r="I76" i="6" s="1"/>
  <c r="O72" i="6"/>
  <c r="N239" i="6"/>
  <c r="O237" i="6"/>
  <c r="F176" i="6"/>
  <c r="F178" i="6" s="1"/>
  <c r="F179" i="6" s="1"/>
  <c r="H281" i="6"/>
  <c r="N198" i="6"/>
  <c r="N200" i="6" s="1"/>
  <c r="N201" i="6" s="1"/>
  <c r="E3" i="10"/>
  <c r="L119" i="6"/>
  <c r="L120" i="6" s="1"/>
  <c r="L121" i="6" s="1"/>
  <c r="L123" i="6" s="1"/>
  <c r="L124" i="6" s="1"/>
  <c r="I253" i="6"/>
  <c r="I255" i="6" s="1"/>
  <c r="I256" i="6" s="1"/>
  <c r="J55" i="6"/>
  <c r="J57" i="6" s="1"/>
  <c r="J58" i="6" s="1"/>
  <c r="J165" i="6"/>
  <c r="J167" i="6" s="1"/>
  <c r="J168" i="6" s="1"/>
  <c r="N66" i="6"/>
  <c r="N68" i="6" s="1"/>
  <c r="N69" i="6" s="1"/>
  <c r="J154" i="6"/>
  <c r="J156" i="6" s="1"/>
  <c r="J157" i="6" s="1"/>
  <c r="G186" i="6"/>
  <c r="G187" i="6" s="1"/>
  <c r="G189" i="6" s="1"/>
  <c r="G190" i="6" s="1"/>
  <c r="K29" i="2"/>
  <c r="K33" i="6"/>
  <c r="K35" i="6" s="1"/>
  <c r="K36" i="6" s="1"/>
  <c r="I176" i="6"/>
  <c r="I178" i="6" s="1"/>
  <c r="I179" i="6" s="1"/>
  <c r="G77" i="6"/>
  <c r="G79" i="6" s="1"/>
  <c r="G80" i="6" s="1"/>
  <c r="L88" i="6"/>
  <c r="L90" i="6" s="1"/>
  <c r="L91" i="6" s="1"/>
  <c r="I154" i="6"/>
  <c r="I156" i="6" s="1"/>
  <c r="I157" i="6" s="1"/>
  <c r="L22" i="6"/>
  <c r="L24" i="6" s="1"/>
  <c r="L25" i="6" s="1"/>
  <c r="M220" i="6"/>
  <c r="M222" i="6" s="1"/>
  <c r="M223" i="6" s="1"/>
  <c r="H11" i="6"/>
  <c r="H231" i="6"/>
  <c r="H233" i="6" s="1"/>
  <c r="H234" i="6" s="1"/>
  <c r="G280" i="6"/>
  <c r="N22" i="6"/>
  <c r="N24" i="6" s="1"/>
  <c r="N25" i="6" s="1"/>
  <c r="H99" i="6"/>
  <c r="H101" i="6" s="1"/>
  <c r="H102" i="6" s="1"/>
  <c r="L132" i="6"/>
  <c r="L134" i="6" s="1"/>
  <c r="L135" i="6" s="1"/>
  <c r="H55" i="6"/>
  <c r="H57" i="6" s="1"/>
  <c r="H58" i="6" s="1"/>
  <c r="G110" i="6"/>
  <c r="G112" i="6" s="1"/>
  <c r="G113" i="6" s="1"/>
  <c r="I33" i="6"/>
  <c r="I35" i="6" s="1"/>
  <c r="I36" i="6" s="1"/>
  <c r="J120" i="6"/>
  <c r="J121" i="6" s="1"/>
  <c r="J123" i="6" s="1"/>
  <c r="J124" i="6" s="1"/>
  <c r="K43" i="6"/>
  <c r="K44" i="6" s="1"/>
  <c r="K46" i="6" s="1"/>
  <c r="K47" i="6" s="1"/>
  <c r="I264" i="6"/>
  <c r="I266" i="6" s="1"/>
  <c r="I267" i="6" s="1"/>
  <c r="M43" i="6"/>
  <c r="M44" i="6" s="1"/>
  <c r="M46" i="6" s="1"/>
  <c r="M47" i="6" s="1"/>
  <c r="G252" i="6"/>
  <c r="G253" i="6" s="1"/>
  <c r="G255" i="6" s="1"/>
  <c r="G256" i="6" s="1"/>
  <c r="Z28" i="2"/>
  <c r="Y29" i="2" s="1"/>
  <c r="N77" i="6"/>
  <c r="N79" i="6" s="1"/>
  <c r="N80" i="6" s="1"/>
  <c r="H154" i="6"/>
  <c r="H156" i="6" s="1"/>
  <c r="H157" i="6" s="1"/>
  <c r="I98" i="6"/>
  <c r="I99" i="6" s="1"/>
  <c r="I101" i="6" s="1"/>
  <c r="I102" i="6" s="1"/>
  <c r="G54" i="6"/>
  <c r="G55" i="6" s="1"/>
  <c r="G57" i="6" s="1"/>
  <c r="G58" i="6" s="1"/>
  <c r="L164" i="6"/>
  <c r="L165" i="6" s="1"/>
  <c r="L167" i="6" s="1"/>
  <c r="L168" i="6" s="1"/>
  <c r="M197" i="6"/>
  <c r="M198" i="6" s="1"/>
  <c r="M200" i="6" s="1"/>
  <c r="M201" i="6" s="1"/>
  <c r="G98" i="6"/>
  <c r="G99" i="6" s="1"/>
  <c r="G101" i="6" s="1"/>
  <c r="G102" i="6" s="1"/>
  <c r="L280" i="6"/>
  <c r="K110" i="6"/>
  <c r="K112" i="6" s="1"/>
  <c r="K113" i="6" s="1"/>
  <c r="J253" i="6"/>
  <c r="J255" i="6" s="1"/>
  <c r="J256" i="6" s="1"/>
  <c r="F209" i="6"/>
  <c r="F211" i="6" s="1"/>
  <c r="J264" i="6"/>
  <c r="J266" i="6" s="1"/>
  <c r="J267" i="6" s="1"/>
  <c r="H109" i="6"/>
  <c r="K230" i="6"/>
  <c r="K231" i="6" s="1"/>
  <c r="K233" i="6" s="1"/>
  <c r="K234" i="6" s="1"/>
  <c r="H29" i="2"/>
  <c r="O115" i="6"/>
  <c r="D13" i="9" s="1"/>
  <c r="L219" i="6"/>
  <c r="L220" i="6" s="1"/>
  <c r="L222" i="6" s="1"/>
  <c r="L223" i="6" s="1"/>
  <c r="J35" i="6"/>
  <c r="J36" i="6" s="1"/>
  <c r="K65" i="6"/>
  <c r="K66" i="6" s="1"/>
  <c r="K68" i="6" s="1"/>
  <c r="K69" i="6" s="1"/>
  <c r="M53" i="6"/>
  <c r="F119" i="6"/>
  <c r="O118" i="6"/>
  <c r="E13" i="9" s="1"/>
  <c r="F218" i="6"/>
  <c r="O195" i="6"/>
  <c r="E20" i="9" s="1"/>
  <c r="O205" i="6"/>
  <c r="F229" i="6"/>
  <c r="H20" i="6"/>
  <c r="O19" i="6"/>
  <c r="E4" i="9" s="1"/>
  <c r="N43" i="6"/>
  <c r="N44" i="6" s="1"/>
  <c r="N46" i="6" s="1"/>
  <c r="N47" i="6" s="1"/>
  <c r="I120" i="6"/>
  <c r="I121" i="6" s="1"/>
  <c r="I123" i="6" s="1"/>
  <c r="I124" i="6" s="1"/>
  <c r="J75" i="6"/>
  <c r="J283" i="6"/>
  <c r="M120" i="6"/>
  <c r="M121" i="6" s="1"/>
  <c r="M123" i="6" s="1"/>
  <c r="M124" i="6" s="1"/>
  <c r="F130" i="6"/>
  <c r="O129" i="6"/>
  <c r="E14" i="9" s="1"/>
  <c r="L110" i="6"/>
  <c r="L112" i="6" s="1"/>
  <c r="L113" i="6" s="1"/>
  <c r="K263" i="6"/>
  <c r="K264" i="6" s="1"/>
  <c r="K266" i="6" s="1"/>
  <c r="K267" i="6" s="1"/>
  <c r="I274" i="6"/>
  <c r="I275" i="6" s="1"/>
  <c r="I277" i="6" s="1"/>
  <c r="I278" i="6" s="1"/>
  <c r="F263" i="6"/>
  <c r="F264" i="6" s="1"/>
  <c r="O262" i="6"/>
  <c r="H274" i="6"/>
  <c r="H275" i="6" s="1"/>
  <c r="H277" i="6" s="1"/>
  <c r="H278" i="6" s="1"/>
  <c r="N230" i="6"/>
  <c r="N231" i="6" s="1"/>
  <c r="N233" i="6" s="1"/>
  <c r="N234" i="6" s="1"/>
  <c r="K53" i="6"/>
  <c r="K283" i="6"/>
  <c r="N120" i="6"/>
  <c r="N121" i="6" s="1"/>
  <c r="N123" i="6" s="1"/>
  <c r="N124" i="6" s="1"/>
  <c r="F101" i="6"/>
  <c r="J197" i="6"/>
  <c r="J198" i="6" s="1"/>
  <c r="J200" i="6" s="1"/>
  <c r="J201" i="6" s="1"/>
  <c r="O137" i="6"/>
  <c r="D15" i="9" s="1"/>
  <c r="F141" i="6"/>
  <c r="F64" i="6"/>
  <c r="O63" i="6"/>
  <c r="E8" i="9" s="1"/>
  <c r="F75" i="6"/>
  <c r="K186" i="6"/>
  <c r="K187" i="6" s="1"/>
  <c r="K189" i="6" s="1"/>
  <c r="K190" i="6" s="1"/>
  <c r="J208" i="6"/>
  <c r="J209" i="6" s="1"/>
  <c r="J211" i="6" s="1"/>
  <c r="J212" i="6" s="1"/>
  <c r="F251" i="6"/>
  <c r="N9" i="6"/>
  <c r="F31" i="6"/>
  <c r="O30" i="6"/>
  <c r="E5" i="9" s="1"/>
  <c r="L42" i="6"/>
  <c r="H131" i="6"/>
  <c r="H132" i="6" s="1"/>
  <c r="H134" i="6" s="1"/>
  <c r="H135" i="6" s="1"/>
  <c r="G86" i="6"/>
  <c r="G283" i="6"/>
  <c r="O85" i="6"/>
  <c r="E10" i="9" s="1"/>
  <c r="M98" i="6"/>
  <c r="M99" i="6" s="1"/>
  <c r="M101" i="6" s="1"/>
  <c r="M102" i="6" s="1"/>
  <c r="F24" i="6"/>
  <c r="L97" i="6"/>
  <c r="O96" i="6"/>
  <c r="E11" i="9" s="1"/>
  <c r="F112" i="6"/>
  <c r="F189" i="6"/>
  <c r="I229" i="6"/>
  <c r="O228" i="6"/>
  <c r="E23" i="9" s="1"/>
  <c r="G263" i="6"/>
  <c r="G264" i="6" s="1"/>
  <c r="G266" i="6" s="1"/>
  <c r="G267" i="6" s="1"/>
  <c r="F53" i="6"/>
  <c r="O52" i="6"/>
  <c r="E7" i="9" s="1"/>
  <c r="M131" i="6"/>
  <c r="M132" i="6" s="1"/>
  <c r="M134" i="6" s="1"/>
  <c r="M135" i="6" s="1"/>
  <c r="J174" i="6"/>
  <c r="O173" i="6"/>
  <c r="E18" i="9" s="1"/>
  <c r="L153" i="6"/>
  <c r="L154" i="6" s="1"/>
  <c r="L156" i="6" s="1"/>
  <c r="L157" i="6" s="1"/>
  <c r="H207" i="6"/>
  <c r="H282" i="6"/>
  <c r="O183" i="6"/>
  <c r="F273" i="6"/>
  <c r="O272" i="6"/>
  <c r="E27" i="9" s="1"/>
  <c r="N250" i="6"/>
  <c r="N251" i="6" s="1"/>
  <c r="O248" i="6"/>
  <c r="N281" i="6"/>
  <c r="G274" i="6"/>
  <c r="G275" i="6" s="1"/>
  <c r="G277" i="6" s="1"/>
  <c r="G278" i="6" s="1"/>
  <c r="I186" i="6"/>
  <c r="I187" i="6" s="1"/>
  <c r="I189" i="6" s="1"/>
  <c r="I190" i="6" s="1"/>
  <c r="H32" i="6"/>
  <c r="H33" i="6" s="1"/>
  <c r="H35" i="6" s="1"/>
  <c r="H36" i="6" s="1"/>
  <c r="G176" i="6"/>
  <c r="M76" i="6"/>
  <c r="M77" i="6" s="1"/>
  <c r="M79" i="6" s="1"/>
  <c r="M80" i="6" s="1"/>
  <c r="G152" i="6"/>
  <c r="G131" i="6"/>
  <c r="G132" i="6" s="1"/>
  <c r="G134" i="6" s="1"/>
  <c r="G135" i="6" s="1"/>
  <c r="K153" i="6"/>
  <c r="K154" i="6" s="1"/>
  <c r="K156" i="6" s="1"/>
  <c r="K157" i="6" s="1"/>
  <c r="K252" i="6"/>
  <c r="K253" i="6" s="1"/>
  <c r="K255" i="6" s="1"/>
  <c r="K256" i="6" s="1"/>
  <c r="D3" i="9"/>
  <c r="I42" i="6"/>
  <c r="F90" i="6"/>
  <c r="J219" i="6"/>
  <c r="J220" i="6" s="1"/>
  <c r="J222" i="6" s="1"/>
  <c r="J223" i="6" s="1"/>
  <c r="N153" i="6"/>
  <c r="N154" i="6" s="1"/>
  <c r="N156" i="6" s="1"/>
  <c r="N157" i="6" s="1"/>
  <c r="J186" i="6"/>
  <c r="J187" i="6" s="1"/>
  <c r="J189" i="6" s="1"/>
  <c r="J190" i="6" s="1"/>
  <c r="H218" i="6"/>
  <c r="O217" i="6"/>
  <c r="E22" i="9" s="1"/>
  <c r="O196" i="6"/>
  <c r="N54" i="6"/>
  <c r="N55" i="6" s="1"/>
  <c r="N57" i="6" s="1"/>
  <c r="N58" i="6" s="1"/>
  <c r="H76" i="6"/>
  <c r="H77" i="6" s="1"/>
  <c r="H79" i="6" s="1"/>
  <c r="H80" i="6" s="1"/>
  <c r="F163" i="6"/>
  <c r="O162" i="6"/>
  <c r="E17" i="9" s="1"/>
  <c r="O38" i="6"/>
  <c r="D6" i="9" s="1"/>
  <c r="F280" i="6"/>
  <c r="K11" i="6"/>
  <c r="N98" i="6"/>
  <c r="N99" i="6" s="1"/>
  <c r="N101" i="6" s="1"/>
  <c r="N102" i="6" s="1"/>
  <c r="N131" i="6"/>
  <c r="N132" i="6" s="1"/>
  <c r="N134" i="6" s="1"/>
  <c r="N135" i="6" s="1"/>
  <c r="H120" i="6"/>
  <c r="H121" i="6" s="1"/>
  <c r="H123" i="6" s="1"/>
  <c r="H124" i="6" s="1"/>
  <c r="M153" i="6"/>
  <c r="M154" i="6" s="1"/>
  <c r="M156" i="6" s="1"/>
  <c r="M157" i="6" s="1"/>
  <c r="G198" i="6"/>
  <c r="J244" i="6"/>
  <c r="M250" i="6"/>
  <c r="M251" i="6" s="1"/>
  <c r="L263" i="6"/>
  <c r="L264" i="6" s="1"/>
  <c r="L266" i="6" s="1"/>
  <c r="L267" i="6" s="1"/>
  <c r="O261" i="6"/>
  <c r="E26" i="9" s="1"/>
  <c r="J11" i="6" l="1"/>
  <c r="O109" i="6"/>
  <c r="G12" i="9" s="1"/>
  <c r="G11" i="6"/>
  <c r="L13" i="6"/>
  <c r="L14" i="6" s="1"/>
  <c r="M29" i="2"/>
  <c r="T35" i="2"/>
  <c r="L283" i="6"/>
  <c r="O140" i="6"/>
  <c r="E15" i="9" s="1"/>
  <c r="H185" i="6"/>
  <c r="O185" i="6" s="1"/>
  <c r="O184" i="6"/>
  <c r="E19" i="9" s="1"/>
  <c r="O151" i="6"/>
  <c r="E16" i="9" s="1"/>
  <c r="I283" i="6"/>
  <c r="O74" i="6"/>
  <c r="E9" i="9" s="1"/>
  <c r="I77" i="6"/>
  <c r="I79" i="6" s="1"/>
  <c r="I80" i="6" s="1"/>
  <c r="O107" i="6"/>
  <c r="E12" i="9" s="1"/>
  <c r="H12" i="9" s="1"/>
  <c r="O281" i="6"/>
  <c r="O239" i="6"/>
  <c r="E24" i="9" s="1"/>
  <c r="N240" i="6"/>
  <c r="N284" i="6" s="1"/>
  <c r="F7" i="6"/>
  <c r="N3" i="10"/>
  <c r="O108" i="6"/>
  <c r="O206" i="6"/>
  <c r="E21" i="9" s="1"/>
  <c r="R29" i="2"/>
  <c r="H110" i="6"/>
  <c r="H112" i="6" s="1"/>
  <c r="H113" i="6" s="1"/>
  <c r="V29" i="2"/>
  <c r="T29" i="2"/>
  <c r="L284" i="6"/>
  <c r="S29" i="2"/>
  <c r="U29" i="2"/>
  <c r="Q29" i="2"/>
  <c r="O197" i="6"/>
  <c r="G20" i="9" s="1"/>
  <c r="H20" i="9" s="1"/>
  <c r="W29" i="2"/>
  <c r="X29" i="2"/>
  <c r="M284" i="6"/>
  <c r="F266" i="6"/>
  <c r="O264" i="6"/>
  <c r="F91" i="6"/>
  <c r="I43" i="6"/>
  <c r="F25" i="6"/>
  <c r="L43" i="6"/>
  <c r="L44" i="6" s="1"/>
  <c r="L46" i="6" s="1"/>
  <c r="L47" i="6" s="1"/>
  <c r="F252" i="6"/>
  <c r="F253" i="6" s="1"/>
  <c r="O251" i="6"/>
  <c r="J76" i="6"/>
  <c r="J77" i="6" s="1"/>
  <c r="J284" i="6"/>
  <c r="I284" i="6"/>
  <c r="O280" i="6"/>
  <c r="H208" i="6"/>
  <c r="H209" i="6" s="1"/>
  <c r="O207" i="6"/>
  <c r="F102" i="6"/>
  <c r="F131" i="6"/>
  <c r="O131" i="6" s="1"/>
  <c r="G14" i="9" s="1"/>
  <c r="H14" i="9" s="1"/>
  <c r="O130" i="6"/>
  <c r="F230" i="6"/>
  <c r="F231" i="6" s="1"/>
  <c r="O229" i="6"/>
  <c r="F219" i="6"/>
  <c r="O218" i="6"/>
  <c r="F212" i="6"/>
  <c r="G178" i="6"/>
  <c r="F190" i="6"/>
  <c r="G87" i="6"/>
  <c r="O86" i="6"/>
  <c r="G284" i="6"/>
  <c r="O263" i="6"/>
  <c r="G26" i="9" s="1"/>
  <c r="H26" i="9" s="1"/>
  <c r="I11" i="6"/>
  <c r="F65" i="6"/>
  <c r="O65" i="6" s="1"/>
  <c r="G8" i="9" s="1"/>
  <c r="H8" i="9" s="1"/>
  <c r="O64" i="6"/>
  <c r="M252" i="6"/>
  <c r="M253" i="6" s="1"/>
  <c r="M255" i="6" s="1"/>
  <c r="M256" i="6" s="1"/>
  <c r="N252" i="6"/>
  <c r="N253" i="6" s="1"/>
  <c r="N255" i="6" s="1"/>
  <c r="N256" i="6" s="1"/>
  <c r="F142" i="6"/>
  <c r="F143" i="6" s="1"/>
  <c r="O141" i="6"/>
  <c r="D28" i="9"/>
  <c r="F32" i="6"/>
  <c r="O32" i="6" s="1"/>
  <c r="G5" i="9" s="1"/>
  <c r="H5" i="9" s="1"/>
  <c r="O31" i="6"/>
  <c r="F113" i="6"/>
  <c r="N283" i="6"/>
  <c r="F54" i="6"/>
  <c r="F55" i="6" s="1"/>
  <c r="O53" i="6"/>
  <c r="H21" i="6"/>
  <c r="H22" i="6" s="1"/>
  <c r="O20" i="6"/>
  <c r="F120" i="6"/>
  <c r="O120" i="6" s="1"/>
  <c r="G13" i="9" s="1"/>
  <c r="H13" i="9" s="1"/>
  <c r="O119" i="6"/>
  <c r="O273" i="6"/>
  <c r="F274" i="6"/>
  <c r="O274" i="6" s="1"/>
  <c r="G27" i="9" s="1"/>
  <c r="L98" i="6"/>
  <c r="O98" i="6" s="1"/>
  <c r="G11" i="9" s="1"/>
  <c r="H11" i="9" s="1"/>
  <c r="O97" i="6"/>
  <c r="N10" i="6"/>
  <c r="N13" i="6" s="1"/>
  <c r="N14" i="6" s="1"/>
  <c r="K54" i="6"/>
  <c r="K285" i="6" s="1"/>
  <c r="K284" i="6"/>
  <c r="M283" i="6"/>
  <c r="M142" i="6"/>
  <c r="M143" i="6" s="1"/>
  <c r="M145" i="6" s="1"/>
  <c r="M146" i="6" s="1"/>
  <c r="F164" i="6"/>
  <c r="O164" i="6" s="1"/>
  <c r="G17" i="9" s="1"/>
  <c r="H17" i="9" s="1"/>
  <c r="O163" i="6"/>
  <c r="J245" i="6"/>
  <c r="H219" i="6"/>
  <c r="H220" i="6" s="1"/>
  <c r="H222" i="6" s="1"/>
  <c r="H223" i="6" s="1"/>
  <c r="M11" i="6"/>
  <c r="G153" i="6"/>
  <c r="O153" i="6" s="1"/>
  <c r="G16" i="9" s="1"/>
  <c r="O152" i="6"/>
  <c r="G200" i="6"/>
  <c r="O198" i="6"/>
  <c r="J175" i="6"/>
  <c r="O175" i="6" s="1"/>
  <c r="G18" i="9" s="1"/>
  <c r="H18" i="9" s="1"/>
  <c r="O174" i="6"/>
  <c r="I230" i="6"/>
  <c r="I231" i="6" s="1"/>
  <c r="I233" i="6" s="1"/>
  <c r="I234" i="6" s="1"/>
  <c r="O250" i="6"/>
  <c r="E25" i="9" s="1"/>
  <c r="F76" i="6"/>
  <c r="F77" i="6" s="1"/>
  <c r="O75" i="6"/>
  <c r="M54" i="6"/>
  <c r="H16" i="9" l="1"/>
  <c r="O110" i="6"/>
  <c r="O112" i="6"/>
  <c r="O113" i="6"/>
  <c r="I12" i="9" s="1"/>
  <c r="H284" i="6"/>
  <c r="H186" i="6"/>
  <c r="O186" i="6" s="1"/>
  <c r="G19" i="9" s="1"/>
  <c r="H19" i="9" s="1"/>
  <c r="Z29" i="2"/>
  <c r="F8" i="6"/>
  <c r="O7" i="6"/>
  <c r="N241" i="6"/>
  <c r="O240" i="6"/>
  <c r="J176" i="6"/>
  <c r="J178" i="6" s="1"/>
  <c r="J179" i="6" s="1"/>
  <c r="G154" i="6"/>
  <c r="G156" i="6" s="1"/>
  <c r="K55" i="6"/>
  <c r="K57" i="6" s="1"/>
  <c r="K58" i="6" s="1"/>
  <c r="K289" i="6" s="1"/>
  <c r="I285" i="6"/>
  <c r="M285" i="6"/>
  <c r="F33" i="6"/>
  <c r="O33" i="6" s="1"/>
  <c r="L285" i="6"/>
  <c r="M55" i="6"/>
  <c r="M57" i="6" s="1"/>
  <c r="M58" i="6" s="1"/>
  <c r="F66" i="6"/>
  <c r="F68" i="6" s="1"/>
  <c r="F132" i="6"/>
  <c r="O132" i="6" s="1"/>
  <c r="O252" i="6"/>
  <c r="G25" i="9" s="1"/>
  <c r="H25" i="9" s="1"/>
  <c r="O76" i="6"/>
  <c r="G9" i="9" s="1"/>
  <c r="H9" i="9" s="1"/>
  <c r="L99" i="6"/>
  <c r="L101" i="6" s="1"/>
  <c r="J79" i="6"/>
  <c r="O219" i="6"/>
  <c r="G22" i="9" s="1"/>
  <c r="H22" i="9" s="1"/>
  <c r="N285" i="6"/>
  <c r="F121" i="6"/>
  <c r="G179" i="6"/>
  <c r="I44" i="6"/>
  <c r="I46" i="6" s="1"/>
  <c r="I47" i="6" s="1"/>
  <c r="O54" i="6"/>
  <c r="G7" i="9" s="1"/>
  <c r="H7" i="9" s="1"/>
  <c r="O142" i="6"/>
  <c r="G15" i="9" s="1"/>
  <c r="H15" i="9" s="1"/>
  <c r="E15" i="10"/>
  <c r="N11" i="6"/>
  <c r="F275" i="6"/>
  <c r="F79" i="6"/>
  <c r="O77" i="6"/>
  <c r="F57" i="6"/>
  <c r="F145" i="6"/>
  <c r="O143" i="6"/>
  <c r="O253" i="6"/>
  <c r="F255" i="6"/>
  <c r="G201" i="6"/>
  <c r="O201" i="6" s="1"/>
  <c r="I20" i="9" s="1"/>
  <c r="O200" i="6"/>
  <c r="F220" i="6"/>
  <c r="H24" i="6"/>
  <c r="O22" i="6"/>
  <c r="G285" i="6"/>
  <c r="O87" i="6"/>
  <c r="G10" i="9" s="1"/>
  <c r="H10" i="9" s="1"/>
  <c r="F233" i="6"/>
  <c r="O231" i="6"/>
  <c r="H211" i="6"/>
  <c r="O209" i="6"/>
  <c r="F165" i="6"/>
  <c r="F167" i="6" s="1"/>
  <c r="O21" i="6"/>
  <c r="G4" i="9" s="1"/>
  <c r="H4" i="9" s="1"/>
  <c r="G88" i="6"/>
  <c r="O230" i="6"/>
  <c r="G23" i="9" s="1"/>
  <c r="H23" i="9" s="1"/>
  <c r="O208" i="6"/>
  <c r="G21" i="9" s="1"/>
  <c r="H21" i="9" s="1"/>
  <c r="J285" i="6"/>
  <c r="F267" i="6"/>
  <c r="O267" i="6" s="1"/>
  <c r="I26" i="9" s="1"/>
  <c r="O266" i="6"/>
  <c r="O178" i="6" l="1"/>
  <c r="H285" i="6"/>
  <c r="J286" i="6"/>
  <c r="H187" i="6"/>
  <c r="N242" i="6"/>
  <c r="N286" i="6" s="1"/>
  <c r="O241" i="6"/>
  <c r="G24" i="9" s="1"/>
  <c r="H24" i="9" s="1"/>
  <c r="O176" i="6"/>
  <c r="O179" i="6"/>
  <c r="I18" i="9" s="1"/>
  <c r="O154" i="6"/>
  <c r="L286" i="6"/>
  <c r="F9" i="6"/>
  <c r="O8" i="6"/>
  <c r="E3" i="9" s="1"/>
  <c r="F35" i="6"/>
  <c r="F36" i="6" s="1"/>
  <c r="O36" i="6" s="1"/>
  <c r="I5" i="9" s="1"/>
  <c r="K286" i="6"/>
  <c r="K288" i="6"/>
  <c r="O99" i="6"/>
  <c r="M288" i="6"/>
  <c r="M289" i="6"/>
  <c r="O55" i="6"/>
  <c r="F134" i="6"/>
  <c r="F135" i="6" s="1"/>
  <c r="O135" i="6" s="1"/>
  <c r="I14" i="9" s="1"/>
  <c r="M286" i="6"/>
  <c r="O66" i="6"/>
  <c r="F40" i="6"/>
  <c r="E103" i="10"/>
  <c r="Q32" i="2" s="1"/>
  <c r="N15" i="10"/>
  <c r="N103" i="10" s="1"/>
  <c r="J80" i="6"/>
  <c r="J289" i="6" s="1"/>
  <c r="J288" i="6"/>
  <c r="I288" i="6"/>
  <c r="H25" i="6"/>
  <c r="O24" i="6"/>
  <c r="H212" i="6"/>
  <c r="O212" i="6" s="1"/>
  <c r="I21" i="9" s="1"/>
  <c r="O211" i="6"/>
  <c r="F277" i="6"/>
  <c r="O275" i="6"/>
  <c r="F69" i="6"/>
  <c r="O69" i="6" s="1"/>
  <c r="I8" i="9" s="1"/>
  <c r="O68" i="6"/>
  <c r="F256" i="6"/>
  <c r="O256" i="6" s="1"/>
  <c r="I25" i="9" s="1"/>
  <c r="O255" i="6"/>
  <c r="I289" i="6"/>
  <c r="L102" i="6"/>
  <c r="O102" i="6" s="1"/>
  <c r="I11" i="9" s="1"/>
  <c r="O101" i="6"/>
  <c r="F80" i="6"/>
  <c r="O79" i="6"/>
  <c r="F123" i="6"/>
  <c r="O121" i="6"/>
  <c r="I286" i="6"/>
  <c r="F146" i="6"/>
  <c r="O146" i="6" s="1"/>
  <c r="I15" i="9" s="1"/>
  <c r="O145" i="6"/>
  <c r="F234" i="6"/>
  <c r="O234" i="6" s="1"/>
  <c r="I23" i="9" s="1"/>
  <c r="O233" i="6"/>
  <c r="G157" i="6"/>
  <c r="O157" i="6" s="1"/>
  <c r="I16" i="9" s="1"/>
  <c r="O156" i="6"/>
  <c r="G90" i="6"/>
  <c r="O88" i="6"/>
  <c r="G286" i="6"/>
  <c r="L288" i="6"/>
  <c r="O165" i="6"/>
  <c r="F222" i="6"/>
  <c r="O220" i="6"/>
  <c r="F58" i="6"/>
  <c r="O58" i="6" s="1"/>
  <c r="I7" i="9" s="1"/>
  <c r="O57" i="6"/>
  <c r="H286" i="6" l="1"/>
  <c r="H189" i="6"/>
  <c r="H288" i="6" s="1"/>
  <c r="O187" i="6"/>
  <c r="Z32" i="2"/>
  <c r="Q33" i="2"/>
  <c r="Z33" i="2" s="1"/>
  <c r="N244" i="6"/>
  <c r="N288" i="6" s="1"/>
  <c r="O242" i="6"/>
  <c r="O35" i="6"/>
  <c r="F10" i="6"/>
  <c r="F13" i="6" s="1"/>
  <c r="F14" i="6" s="1"/>
  <c r="O9" i="6"/>
  <c r="O134" i="6"/>
  <c r="L289" i="6"/>
  <c r="F223" i="6"/>
  <c r="O223" i="6" s="1"/>
  <c r="I22" i="9" s="1"/>
  <c r="O222" i="6"/>
  <c r="F124" i="6"/>
  <c r="O124" i="6" s="1"/>
  <c r="I13" i="9" s="1"/>
  <c r="O123" i="6"/>
  <c r="O80" i="6"/>
  <c r="I9" i="9" s="1"/>
  <c r="O277" i="6"/>
  <c r="H27" i="9" s="1"/>
  <c r="F278" i="6"/>
  <c r="O278" i="6" s="1"/>
  <c r="I27" i="9" s="1"/>
  <c r="O25" i="6"/>
  <c r="I4" i="9" s="1"/>
  <c r="F168" i="6"/>
  <c r="O168" i="6" s="1"/>
  <c r="I17" i="9" s="1"/>
  <c r="O167" i="6"/>
  <c r="F282" i="6"/>
  <c r="O40" i="6"/>
  <c r="O282" i="6" s="1"/>
  <c r="F41" i="6"/>
  <c r="G91" i="6"/>
  <c r="G288" i="6"/>
  <c r="O90" i="6"/>
  <c r="H190" i="6" l="1"/>
  <c r="O189" i="6"/>
  <c r="Q35" i="2"/>
  <c r="Z35" i="2" s="1"/>
  <c r="N245" i="6"/>
  <c r="O244" i="6"/>
  <c r="F11" i="6"/>
  <c r="O11" i="6" s="1"/>
  <c r="O10" i="6"/>
  <c r="G3" i="9" s="1"/>
  <c r="H3" i="9" s="1"/>
  <c r="F42" i="6"/>
  <c r="O41" i="6"/>
  <c r="F283" i="6"/>
  <c r="O91" i="6"/>
  <c r="I10" i="9" s="1"/>
  <c r="G289" i="6"/>
  <c r="O245" i="6" l="1"/>
  <c r="I24" i="9" s="1"/>
  <c r="N289" i="6"/>
  <c r="O190" i="6"/>
  <c r="I19" i="9" s="1"/>
  <c r="H289" i="6"/>
  <c r="O14" i="6"/>
  <c r="I3" i="9" s="1"/>
  <c r="O13" i="6"/>
  <c r="E6" i="9"/>
  <c r="O283" i="6"/>
  <c r="F43" i="6"/>
  <c r="F44" i="6" s="1"/>
  <c r="O42" i="6"/>
  <c r="O284" i="6" s="1"/>
  <c r="F284" i="6"/>
  <c r="F46" i="6" l="1"/>
  <c r="O44" i="6"/>
  <c r="O286" i="6" s="1"/>
  <c r="F286" i="6"/>
  <c r="O43" i="6"/>
  <c r="F285" i="6"/>
  <c r="E28" i="9"/>
  <c r="G6" i="9" l="1"/>
  <c r="O285" i="6"/>
  <c r="F47" i="6"/>
  <c r="O46" i="6"/>
  <c r="O288" i="6" s="1"/>
  <c r="F288" i="6"/>
  <c r="O47" i="6" l="1"/>
  <c r="F289" i="6"/>
  <c r="O291" i="6"/>
  <c r="K291" i="6"/>
  <c r="M291" i="6"/>
  <c r="H291" i="6"/>
  <c r="N291" i="6"/>
  <c r="I291" i="6"/>
  <c r="J291" i="6"/>
  <c r="L291" i="6"/>
  <c r="G291" i="6"/>
  <c r="F291" i="6"/>
  <c r="G28" i="9"/>
  <c r="H6" i="9"/>
  <c r="H28" i="9" s="1"/>
  <c r="I6" i="9" l="1"/>
  <c r="I28" i="9" s="1"/>
  <c r="O28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tc={F47C3CDA-F1DA-FA46-A783-40CFB112940E}</author>
    <author>tc={37254EDC-A727-BC40-9F0B-1F5153C8F2BD}</author>
  </authors>
  <commentList>
    <comment ref="E3" authorId="0" shapeId="0" xr:uid="{F47C3CDA-F1DA-FA46-A783-40CFB112940E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major part as subcontract</t>
      </text>
    </comment>
    <comment ref="L6" authorId="1" shapeId="0" xr:uid="{37254EDC-A727-BC40-9F0B-1F5153C8F2BD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including all other costs/subcontract
</t>
      </text>
    </comment>
  </commentList>
</comments>
</file>

<file path=xl/sharedStrings.xml><?xml version="1.0" encoding="utf-8"?>
<sst xmlns="http://schemas.openxmlformats.org/spreadsheetml/2006/main" count="483" uniqueCount="140">
  <si>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</si>
  <si>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</si>
  <si>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</si>
  <si>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</si>
  <si>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</si>
  <si>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</si>
  <si>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</si>
  <si>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</si>
  <si>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</si>
  <si>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MR</t>
  </si>
  <si>
    <t>IC</t>
  </si>
  <si>
    <t>TOT</t>
  </si>
  <si>
    <t>ICL</t>
  </si>
  <si>
    <t>ISINNOVA</t>
  </si>
  <si>
    <t>NIJZ</t>
  </si>
  <si>
    <t>GRAND TOT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</si>
  <si>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</si>
  <si>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</si>
  <si>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</si>
  <si>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</si>
  <si>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</si>
  <si>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</si>
  <si>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</si>
  <si>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</si>
  <si>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</si>
  <si>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</si>
  <si>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</si>
  <si>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</si>
  <si>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</si>
  <si>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</si>
  <si>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</si>
  <si>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</si>
  <si>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</si>
  <si>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</si>
  <si>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</si>
  <si>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</si>
  <si>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</si>
  <si>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</si>
  <si>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</si>
  <si>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</si>
  <si>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</si>
  <si>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</si>
  <si>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</si>
  <si>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</si>
  <si>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</si>
  <si>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</si>
  <si>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</si>
  <si>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</si>
  <si>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</si>
  <si>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</si>
  <si>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</si>
  <si>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</si>
  <si>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</si>
  <si>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</si>
  <si>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</si>
  <si>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</si>
  <si>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</si>
  <si>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</si>
  <si>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</si>
  <si>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</si>
  <si>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</si>
  <si>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</si>
  <si>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</si>
  <si>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</si>
  <si>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GENERAL ASSEMBLY (ALL PARTNERS)</t>
  </si>
  <si>
    <t>GA</t>
  </si>
  <si>
    <t>PROJECT STEERING COMMITTEE (ONLY WP LEADERS)</t>
  </si>
  <si>
    <t>PSC</t>
  </si>
  <si>
    <t>ECM</t>
  </si>
  <si>
    <t>Partner</t>
  </si>
  <si>
    <t>Trips of 1 night</t>
  </si>
  <si>
    <t>TOT.</t>
  </si>
  <si>
    <t>Under Other costs (ISINNOVA budget)</t>
  </si>
  <si>
    <t>Travel costs european partners</t>
  </si>
  <si>
    <t>Cost description</t>
  </si>
  <si>
    <t>TOTAL</t>
  </si>
  <si>
    <t>SAC meetings (30.000€):
- n. of meetings: 2
- n. of experts: 10
- unit costs: 1.500€</t>
  </si>
  <si>
    <t>Cost categories</t>
  </si>
  <si>
    <t>Personnel Costs</t>
  </si>
  <si>
    <t>Travel Costs</t>
  </si>
  <si>
    <t>Other costs</t>
  </si>
  <si>
    <t>Other direct costs</t>
  </si>
  <si>
    <t>Subtotal Direct costs</t>
  </si>
  <si>
    <t>Indirect costs</t>
  </si>
  <si>
    <t>Subtotal Direct + Indirect costs</t>
  </si>
  <si>
    <t>Subcontract</t>
  </si>
  <si>
    <t>Cofunding</t>
  </si>
  <si>
    <t>GRAND TOTAL</t>
  </si>
  <si>
    <t>TOTAL costs</t>
  </si>
  <si>
    <t>TOTAL of Cofunding</t>
  </si>
  <si>
    <t>% eligible costs</t>
  </si>
  <si>
    <t>Participant</t>
  </si>
  <si>
    <t>Direct personnel costs</t>
  </si>
  <si>
    <t>Total eligible costs</t>
  </si>
  <si>
    <t>Requested grant</t>
  </si>
  <si>
    <t>Total</t>
  </si>
  <si>
    <t>NIPH</t>
  </si>
  <si>
    <t>EHNet</t>
  </si>
  <si>
    <t>UoC</t>
  </si>
  <si>
    <t>NYU</t>
  </si>
  <si>
    <t>Budget share</t>
  </si>
  <si>
    <t>€</t>
  </si>
  <si>
    <t>Coordination</t>
  </si>
  <si>
    <t>NCD Evidence Framework</t>
  </si>
  <si>
    <t>Intervention (16-18)</t>
  </si>
  <si>
    <t>Intervention (19-25)</t>
  </si>
  <si>
    <t>Ethics</t>
  </si>
  <si>
    <t>Intervention implementation</t>
  </si>
  <si>
    <t xml:space="preserve">Evaluation </t>
  </si>
  <si>
    <t>Sustainable impl, policy, foresight</t>
  </si>
  <si>
    <t>Communication</t>
  </si>
  <si>
    <t>WPs</t>
  </si>
  <si>
    <t>Travels</t>
  </si>
  <si>
    <t>Others</t>
  </si>
  <si>
    <t>Indirect</t>
  </si>
  <si>
    <t>Meetings with EC (only for mng team)</t>
  </si>
  <si>
    <t>Unit cost (trip 2 nights x 2 people)</t>
  </si>
  <si>
    <t>Unit cost international trips</t>
  </si>
  <si>
    <t>WP leaders attending both GA and PSC</t>
  </si>
  <si>
    <t>Partners attending only GA</t>
  </si>
  <si>
    <t xml:space="preserve">Dissemination costs: </t>
  </si>
  <si>
    <t>To add audit costs</t>
  </si>
  <si>
    <t>Open access pubblication  (4000€ unit costs)</t>
  </si>
  <si>
    <t>PMs and Personnel costs
Person Months</t>
  </si>
  <si>
    <t>Travel costs</t>
  </si>
  <si>
    <t>Detailed budget</t>
  </si>
  <si>
    <t>Top down budget</t>
  </si>
  <si>
    <t>AUMC</t>
  </si>
  <si>
    <t>German PHI</t>
  </si>
  <si>
    <t>Spain PHI</t>
  </si>
  <si>
    <t>Macedonia PHI</t>
  </si>
  <si>
    <t>Ukraine PHI</t>
  </si>
  <si>
    <t>Choice</t>
  </si>
  <si>
    <t>EMSA</t>
  </si>
  <si>
    <t>IYHO</t>
  </si>
  <si>
    <t>PRESS</t>
  </si>
  <si>
    <t xml:space="preserve">BGF </t>
  </si>
  <si>
    <t>Ucraina</t>
  </si>
  <si>
    <t>Germ</t>
  </si>
  <si>
    <t>WHO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</si>
</sst>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"/>
    <numFmt numFmtId="166" formatCode="&quot;€&quot;\ #,##0"/>
    <numFmt numFmtId="167" formatCode="0.0%"/>
    <numFmt numFmtId="168" formatCode="0.0"/>
    <numFmt numFmtId="169" formatCode="_-&quot;€&quot;\ * #,##0_-;\-&quot;€&quot;\ * #,##0_-;_-&quot;€&quot;\ * &quot;-&quot;??_-;_-@_-"/>
    <numFmt numFmtId="170" formatCode="#,##0.00\ &quot;€&quot;"/>
    <numFmt numFmtId="171" formatCode="_([$€-2]\ * #,##0_);_([$€-2]\ * \(#,##0\);_([$€-2]\ * &quot;-&quot;??_);_(@_)"/>
    <numFmt numFmtId="172" formatCode="_(* #,##0_);_(* \(#,##0\);_(* &quot;-&quot;??_);_(@_)"/>
  </numFmts>
  <fonts count="47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0"/>
      <color indexed="10"/>
      <name val="Calibri"/>
      <family val="2"/>
    </font>
    <font>
      <b/>
      <sz val="10"/>
      <color indexed="48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10"/>
      <name val="Arial"/>
      <family val="2"/>
    </font>
    <font>
      <b/>
      <sz val="10"/>
      <color indexed="30"/>
      <name val="Calibri"/>
      <family val="2"/>
    </font>
    <font>
      <b/>
      <sz val="11"/>
      <color indexed="30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10"/>
      <name val="Calibri"/>
      <family val="2"/>
    </font>
    <font>
      <b/>
      <sz val="14"/>
      <color indexed="30"/>
      <name val="Calibri"/>
      <family val="2"/>
    </font>
    <font>
      <sz val="9"/>
      <color indexed="9"/>
      <name val="Calibri"/>
      <family val="2"/>
    </font>
    <font>
      <i/>
      <sz val="8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10"/>
      <name val="Calibri"/>
      <family val="2"/>
    </font>
    <font>
      <b/>
      <sz val="14"/>
      <name val="Calibri"/>
      <family val="2"/>
    </font>
    <font>
      <sz val="8"/>
      <name val="Arial"/>
      <family val="2"/>
    </font>
    <font>
      <sz val="10"/>
      <color rgb="FFFF0000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DE0906"/>
      <name val="Calibri"/>
      <family val="2"/>
    </font>
    <font>
      <sz val="10"/>
      <color rgb="FF3266FF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1"/>
      <name val="Calibri"/>
      <family val="2"/>
    </font>
    <font>
      <i/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C0C0C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i/>
      <sz val="9"/>
      <color theme="0" tint="-0.34998626667073579"/>
      <name val="Calibri"/>
      <family val="2"/>
    </font>
    <font>
      <b/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090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8">
    <xf numFmtId="0" fontId="0" fillId="0" borderId="0"/>
    <xf numFmtId="43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30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/>
    <xf numFmtId="10" fontId="2" fillId="0" borderId="0" xfId="0" applyNumberFormat="1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166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6" xfId="0" applyFont="1" applyFill="1" applyBorder="1"/>
    <xf numFmtId="166" fontId="2" fillId="0" borderId="7" xfId="0" applyNumberFormat="1" applyFont="1" applyBorder="1"/>
    <xf numFmtId="9" fontId="2" fillId="0" borderId="8" xfId="0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4" xfId="0" applyFont="1" applyBorder="1"/>
    <xf numFmtId="9" fontId="2" fillId="0" borderId="15" xfId="0" applyNumberFormat="1" applyFont="1" applyBorder="1" applyAlignment="1">
      <alignment horizontal="center"/>
    </xf>
    <xf numFmtId="0" fontId="4" fillId="0" borderId="14" xfId="0" applyFont="1" applyBorder="1"/>
    <xf numFmtId="9" fontId="2" fillId="0" borderId="16" xfId="0" applyNumberFormat="1" applyFont="1" applyBorder="1" applyAlignment="1">
      <alignment horizontal="center"/>
    </xf>
    <xf numFmtId="9" fontId="2" fillId="2" borderId="15" xfId="0" applyNumberFormat="1" applyFont="1" applyFill="1" applyBorder="1" applyAlignment="1">
      <alignment horizontal="center"/>
    </xf>
    <xf numFmtId="0" fontId="4" fillId="0" borderId="17" xfId="0" applyFont="1" applyBorder="1"/>
    <xf numFmtId="166" fontId="2" fillId="2" borderId="20" xfId="0" applyNumberFormat="1" applyFont="1" applyFill="1" applyBorder="1"/>
    <xf numFmtId="0" fontId="2" fillId="2" borderId="21" xfId="0" applyFont="1" applyFill="1" applyBorder="1"/>
    <xf numFmtId="0" fontId="2" fillId="2" borderId="22" xfId="0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166" fontId="2" fillId="0" borderId="17" xfId="0" applyNumberFormat="1" applyFont="1" applyBorder="1"/>
    <xf numFmtId="166" fontId="2" fillId="2" borderId="24" xfId="0" applyNumberFormat="1" applyFont="1" applyFill="1" applyBorder="1"/>
    <xf numFmtId="166" fontId="2" fillId="0" borderId="25" xfId="0" applyNumberFormat="1" applyFont="1" applyBorder="1"/>
    <xf numFmtId="166" fontId="2" fillId="2" borderId="25" xfId="0" applyNumberFormat="1" applyFont="1" applyFill="1" applyBorder="1"/>
    <xf numFmtId="166" fontId="7" fillId="0" borderId="25" xfId="0" applyNumberFormat="1" applyFont="1" applyBorder="1"/>
    <xf numFmtId="166" fontId="2" fillId="2" borderId="26" xfId="0" applyNumberFormat="1" applyFont="1" applyFill="1" applyBorder="1"/>
    <xf numFmtId="166" fontId="2" fillId="0" borderId="27" xfId="0" applyNumberFormat="1" applyFont="1" applyBorder="1"/>
    <xf numFmtId="166" fontId="6" fillId="0" borderId="28" xfId="0" applyNumberFormat="1" applyFont="1" applyBorder="1"/>
    <xf numFmtId="166" fontId="2" fillId="2" borderId="29" xfId="0" applyNumberFormat="1" applyFont="1" applyFill="1" applyBorder="1"/>
    <xf numFmtId="166" fontId="2" fillId="2" borderId="30" xfId="0" applyNumberFormat="1" applyFont="1" applyFill="1" applyBorder="1"/>
    <xf numFmtId="166" fontId="2" fillId="0" borderId="31" xfId="0" applyNumberFormat="1" applyFont="1" applyBorder="1"/>
    <xf numFmtId="166" fontId="2" fillId="2" borderId="31" xfId="0" applyNumberFormat="1" applyFont="1" applyFill="1" applyBorder="1"/>
    <xf numFmtId="166" fontId="2" fillId="2" borderId="32" xfId="0" applyNumberFormat="1" applyFont="1" applyFill="1" applyBorder="1"/>
    <xf numFmtId="0" fontId="2" fillId="0" borderId="33" xfId="0" applyFont="1" applyBorder="1"/>
    <xf numFmtId="0" fontId="2" fillId="0" borderId="34" xfId="0" applyFont="1" applyBorder="1"/>
    <xf numFmtId="0" fontId="4" fillId="0" borderId="16" xfId="0" applyFont="1" applyBorder="1"/>
    <xf numFmtId="0" fontId="4" fillId="0" borderId="36" xfId="0" applyFont="1" applyBorder="1"/>
    <xf numFmtId="0" fontId="2" fillId="0" borderId="37" xfId="0" applyFont="1" applyBorder="1"/>
    <xf numFmtId="0" fontId="10" fillId="0" borderId="0" xfId="0" applyFont="1"/>
    <xf numFmtId="0" fontId="10" fillId="0" borderId="38" xfId="0" applyFont="1" applyBorder="1" applyAlignment="1">
      <alignment horizontal="center"/>
    </xf>
    <xf numFmtId="9" fontId="2" fillId="3" borderId="15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168" fontId="6" fillId="0" borderId="2" xfId="0" applyNumberFormat="1" applyFont="1" applyBorder="1"/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16" fillId="0" borderId="6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3" fillId="0" borderId="0" xfId="0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11" fillId="4" borderId="4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11" fillId="4" borderId="42" xfId="0" applyFont="1" applyFill="1" applyBorder="1" applyAlignment="1">
      <alignment horizontal="center"/>
    </xf>
    <xf numFmtId="0" fontId="10" fillId="6" borderId="38" xfId="0" applyFont="1" applyFill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9" fontId="2" fillId="0" borderId="0" xfId="2" applyFont="1"/>
    <xf numFmtId="9" fontId="2" fillId="0" borderId="0" xfId="2" applyFont="1" applyAlignment="1">
      <alignment horizontal="center"/>
    </xf>
    <xf numFmtId="167" fontId="2" fillId="0" borderId="0" xfId="0" applyNumberFormat="1" applyFont="1"/>
    <xf numFmtId="0" fontId="4" fillId="0" borderId="35" xfId="0" applyFont="1" applyBorder="1" applyAlignment="1">
      <alignment horizontal="left" vertical="center"/>
    </xf>
    <xf numFmtId="0" fontId="2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166" fontId="7" fillId="0" borderId="55" xfId="0" applyNumberFormat="1" applyFont="1" applyBorder="1"/>
    <xf numFmtId="166" fontId="6" fillId="0" borderId="57" xfId="0" applyNumberFormat="1" applyFont="1" applyBorder="1"/>
    <xf numFmtId="166" fontId="6" fillId="0" borderId="54" xfId="0" applyNumberFormat="1" applyFont="1" applyBorder="1"/>
    <xf numFmtId="166" fontId="6" fillId="0" borderId="16" xfId="0" applyNumberFormat="1" applyFont="1" applyBorder="1"/>
    <xf numFmtId="166" fontId="6" fillId="0" borderId="27" xfId="0" applyNumberFormat="1" applyFont="1" applyBorder="1"/>
    <xf numFmtId="166" fontId="6" fillId="0" borderId="36" xfId="0" applyNumberFormat="1" applyFont="1" applyBorder="1"/>
    <xf numFmtId="0" fontId="2" fillId="0" borderId="61" xfId="0" applyFont="1" applyBorder="1"/>
    <xf numFmtId="0" fontId="4" fillId="5" borderId="6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7" borderId="63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166" fontId="2" fillId="0" borderId="2" xfId="0" applyNumberFormat="1" applyFont="1" applyBorder="1"/>
    <xf numFmtId="166" fontId="6" fillId="0" borderId="2" xfId="0" applyNumberFormat="1" applyFont="1" applyBorder="1"/>
    <xf numFmtId="0" fontId="4" fillId="0" borderId="17" xfId="0" applyFont="1" applyBorder="1" applyAlignment="1">
      <alignment horizontal="center" vertical="center" wrapText="1"/>
    </xf>
    <xf numFmtId="0" fontId="2" fillId="0" borderId="67" xfId="0" applyFont="1" applyBorder="1"/>
    <xf numFmtId="0" fontId="14" fillId="0" borderId="52" xfId="0" applyFont="1" applyBorder="1"/>
    <xf numFmtId="0" fontId="4" fillId="0" borderId="75" xfId="0" applyFont="1" applyBorder="1" applyAlignment="1">
      <alignment horizontal="center" vertical="center" wrapText="1"/>
    </xf>
    <xf numFmtId="0" fontId="2" fillId="0" borderId="66" xfId="0" applyFont="1" applyBorder="1"/>
    <xf numFmtId="168" fontId="6" fillId="0" borderId="0" xfId="0" applyNumberFormat="1" applyFont="1"/>
    <xf numFmtId="0" fontId="4" fillId="0" borderId="51" xfId="0" applyFont="1" applyBorder="1" applyAlignment="1">
      <alignment horizontal="left" vertical="center"/>
    </xf>
    <xf numFmtId="0" fontId="2" fillId="0" borderId="78" xfId="0" applyFont="1" applyBorder="1"/>
    <xf numFmtId="0" fontId="9" fillId="2" borderId="2" xfId="0" applyFont="1" applyFill="1" applyBorder="1" applyAlignment="1">
      <alignment horizontal="center" vertical="center" wrapText="1"/>
    </xf>
    <xf numFmtId="9" fontId="2" fillId="0" borderId="0" xfId="0" applyNumberFormat="1" applyFont="1"/>
    <xf numFmtId="9" fontId="4" fillId="0" borderId="0" xfId="0" applyNumberFormat="1" applyFont="1"/>
    <xf numFmtId="166" fontId="29" fillId="8" borderId="2" xfId="0" applyNumberFormat="1" applyFont="1" applyFill="1" applyBorder="1"/>
    <xf numFmtId="0" fontId="29" fillId="8" borderId="2" xfId="0" applyFont="1" applyFill="1" applyBorder="1"/>
    <xf numFmtId="0" fontId="9" fillId="0" borderId="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0" fontId="2" fillId="0" borderId="0" xfId="0" applyNumberFormat="1" applyFont="1"/>
    <xf numFmtId="0" fontId="0" fillId="0" borderId="10" xfId="0" applyBorder="1"/>
    <xf numFmtId="0" fontId="0" fillId="0" borderId="9" xfId="0" applyBorder="1"/>
    <xf numFmtId="0" fontId="4" fillId="3" borderId="77" xfId="0" applyFont="1" applyFill="1" applyBorder="1"/>
    <xf numFmtId="169" fontId="4" fillId="0" borderId="18" xfId="3" applyNumberFormat="1" applyFont="1" applyBorder="1" applyAlignment="1">
      <alignment horizontal="right"/>
    </xf>
    <xf numFmtId="0" fontId="2" fillId="3" borderId="76" xfId="0" applyFont="1" applyFill="1" applyBorder="1"/>
    <xf numFmtId="169" fontId="2" fillId="0" borderId="68" xfId="3" applyNumberFormat="1" applyFont="1" applyBorder="1" applyAlignment="1">
      <alignment horizontal="right"/>
    </xf>
    <xf numFmtId="169" fontId="2" fillId="0" borderId="80" xfId="3" applyNumberFormat="1" applyFont="1" applyBorder="1" applyAlignment="1">
      <alignment horizontal="right"/>
    </xf>
    <xf numFmtId="0" fontId="4" fillId="3" borderId="64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6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30" fillId="0" borderId="79" xfId="0" applyFont="1" applyBorder="1" applyAlignment="1">
      <alignment horizontal="left"/>
    </xf>
    <xf numFmtId="0" fontId="30" fillId="0" borderId="53" xfId="0" applyFont="1" applyBorder="1" applyAlignment="1">
      <alignment horizontal="left"/>
    </xf>
    <xf numFmtId="0" fontId="6" fillId="0" borderId="0" xfId="0" applyFont="1" applyAlignment="1">
      <alignment horizontal="right"/>
    </xf>
    <xf numFmtId="166" fontId="6" fillId="0" borderId="17" xfId="0" applyNumberFormat="1" applyFont="1" applyBorder="1"/>
    <xf numFmtId="166" fontId="6" fillId="0" borderId="0" xfId="0" applyNumberFormat="1" applyFont="1"/>
    <xf numFmtId="166" fontId="2" fillId="2" borderId="83" xfId="0" applyNumberFormat="1" applyFont="1" applyFill="1" applyBorder="1"/>
    <xf numFmtId="166" fontId="2" fillId="2" borderId="84" xfId="0" applyNumberFormat="1" applyFont="1" applyFill="1" applyBorder="1"/>
    <xf numFmtId="0" fontId="3" fillId="2" borderId="40" xfId="0" applyFont="1" applyFill="1" applyBorder="1"/>
    <xf numFmtId="0" fontId="2" fillId="2" borderId="85" xfId="0" applyFont="1" applyFill="1" applyBorder="1"/>
    <xf numFmtId="166" fontId="2" fillId="2" borderId="86" xfId="0" applyNumberFormat="1" applyFont="1" applyFill="1" applyBorder="1"/>
    <xf numFmtId="166" fontId="2" fillId="2" borderId="87" xfId="0" applyNumberFormat="1" applyFont="1" applyFill="1" applyBorder="1"/>
    <xf numFmtId="166" fontId="29" fillId="11" borderId="54" xfId="0" applyNumberFormat="1" applyFont="1" applyFill="1" applyBorder="1"/>
    <xf numFmtId="166" fontId="29" fillId="11" borderId="58" xfId="0" applyNumberFormat="1" applyFont="1" applyFill="1" applyBorder="1"/>
    <xf numFmtId="166" fontId="33" fillId="10" borderId="28" xfId="0" applyNumberFormat="1" applyFont="1" applyFill="1" applyBorder="1"/>
    <xf numFmtId="166" fontId="29" fillId="11" borderId="56" xfId="0" applyNumberFormat="1" applyFont="1" applyFill="1" applyBorder="1"/>
    <xf numFmtId="166" fontId="2" fillId="10" borderId="25" xfId="0" applyNumberFormat="1" applyFont="1" applyFill="1" applyBorder="1"/>
    <xf numFmtId="166" fontId="2" fillId="10" borderId="84" xfId="0" applyNumberFormat="1" applyFont="1" applyFill="1" applyBorder="1"/>
    <xf numFmtId="166" fontId="34" fillId="10" borderId="25" xfId="0" applyNumberFormat="1" applyFont="1" applyFill="1" applyBorder="1"/>
    <xf numFmtId="0" fontId="35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171" fontId="2" fillId="0" borderId="0" xfId="1" applyNumberFormat="1" applyFont="1"/>
    <xf numFmtId="0" fontId="11" fillId="4" borderId="47" xfId="0" applyFont="1" applyFill="1" applyBorder="1" applyAlignment="1">
      <alignment horizontal="center"/>
    </xf>
    <xf numFmtId="0" fontId="10" fillId="0" borderId="9" xfId="0" applyFont="1" applyBorder="1"/>
    <xf numFmtId="0" fontId="10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166" fontId="36" fillId="0" borderId="2" xfId="0" applyNumberFormat="1" applyFont="1" applyBorder="1"/>
    <xf numFmtId="166" fontId="36" fillId="0" borderId="46" xfId="0" applyNumberFormat="1" applyFont="1" applyBorder="1"/>
    <xf numFmtId="166" fontId="2" fillId="0" borderId="46" xfId="0" applyNumberFormat="1" applyFont="1" applyBorder="1"/>
    <xf numFmtId="0" fontId="14" fillId="0" borderId="0" xfId="0" quotePrefix="1" applyFont="1"/>
    <xf numFmtId="0" fontId="36" fillId="9" borderId="2" xfId="0" applyFont="1" applyFill="1" applyBorder="1" applyAlignment="1">
      <alignment horizontal="center" vertical="center" wrapText="1"/>
    </xf>
    <xf numFmtId="166" fontId="36" fillId="9" borderId="2" xfId="0" applyNumberFormat="1" applyFont="1" applyFill="1" applyBorder="1" applyAlignment="1">
      <alignment horizontal="center"/>
    </xf>
    <xf numFmtId="0" fontId="37" fillId="8" borderId="2" xfId="0" applyFont="1" applyFill="1" applyBorder="1"/>
    <xf numFmtId="0" fontId="29" fillId="8" borderId="2" xfId="0" applyFont="1" applyFill="1" applyBorder="1" applyAlignment="1">
      <alignment horizontal="center"/>
    </xf>
    <xf numFmtId="166" fontId="29" fillId="8" borderId="2" xfId="0" applyNumberFormat="1" applyFont="1" applyFill="1" applyBorder="1" applyAlignment="1">
      <alignment horizontal="center"/>
    </xf>
    <xf numFmtId="0" fontId="28" fillId="9" borderId="2" xfId="0" applyFont="1" applyFill="1" applyBorder="1" applyAlignment="1">
      <alignment horizontal="center" vertical="center" wrapText="1"/>
    </xf>
    <xf numFmtId="166" fontId="13" fillId="0" borderId="0" xfId="0" applyNumberFormat="1" applyFont="1" applyAlignment="1">
      <alignment horizontal="right"/>
    </xf>
    <xf numFmtId="0" fontId="38" fillId="0" borderId="0" xfId="0" applyFont="1"/>
    <xf numFmtId="169" fontId="11" fillId="13" borderId="2" xfId="3" applyNumberFormat="1" applyFont="1" applyFill="1" applyBorder="1" applyAlignment="1">
      <alignment vertical="top" wrapText="1"/>
    </xf>
    <xf numFmtId="169" fontId="11" fillId="13" borderId="2" xfId="3" applyNumberFormat="1" applyFont="1" applyFill="1" applyBorder="1" applyAlignment="1">
      <alignment horizontal="center" vertical="top"/>
    </xf>
    <xf numFmtId="169" fontId="39" fillId="13" borderId="2" xfId="3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169" fontId="8" fillId="0" borderId="2" xfId="3" applyNumberFormat="1" applyFont="1" applyFill="1" applyBorder="1" applyAlignment="1">
      <alignment horizontal="center" vertical="top"/>
    </xf>
    <xf numFmtId="169" fontId="8" fillId="10" borderId="2" xfId="3" applyNumberFormat="1" applyFont="1" applyFill="1" applyBorder="1" applyAlignment="1">
      <alignment horizontal="center" vertical="top"/>
    </xf>
    <xf numFmtId="169" fontId="40" fillId="9" borderId="2" xfId="3" applyNumberFormat="1" applyFont="1" applyFill="1" applyBorder="1" applyAlignment="1">
      <alignment horizontal="center" vertical="top"/>
    </xf>
    <xf numFmtId="169" fontId="38" fillId="0" borderId="2" xfId="3" applyNumberFormat="1" applyFont="1" applyFill="1" applyBorder="1" applyAlignment="1">
      <alignment horizontal="center" vertical="top"/>
    </xf>
    <xf numFmtId="169" fontId="41" fillId="9" borderId="2" xfId="3" applyNumberFormat="1" applyFont="1" applyFill="1" applyBorder="1" applyAlignment="1">
      <alignment horizontal="center" vertical="top"/>
    </xf>
    <xf numFmtId="0" fontId="3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10" fillId="0" borderId="90" xfId="0" applyFont="1" applyBorder="1" applyAlignment="1">
      <alignment horizontal="left" wrapText="1"/>
    </xf>
    <xf numFmtId="172" fontId="2" fillId="0" borderId="0" xfId="0" applyNumberFormat="1" applyFont="1"/>
    <xf numFmtId="0" fontId="14" fillId="0" borderId="66" xfId="0" applyFont="1" applyBorder="1"/>
    <xf numFmtId="0" fontId="9" fillId="0" borderId="39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9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6" fontId="5" fillId="7" borderId="56" xfId="0" applyNumberFormat="1" applyFont="1" applyFill="1" applyBorder="1"/>
    <xf numFmtId="166" fontId="5" fillId="7" borderId="3" xfId="0" applyNumberFormat="1" applyFont="1" applyFill="1" applyBorder="1"/>
    <xf numFmtId="166" fontId="5" fillId="7" borderId="58" xfId="0" applyNumberFormat="1" applyFont="1" applyFill="1" applyBorder="1"/>
    <xf numFmtId="166" fontId="5" fillId="7" borderId="62" xfId="0" applyNumberFormat="1" applyFont="1" applyFill="1" applyBorder="1"/>
    <xf numFmtId="167" fontId="5" fillId="7" borderId="60" xfId="0" applyNumberFormat="1" applyFont="1" applyFill="1" applyBorder="1"/>
    <xf numFmtId="167" fontId="5" fillId="7" borderId="19" xfId="0" applyNumberFormat="1" applyFont="1" applyFill="1" applyBorder="1"/>
    <xf numFmtId="167" fontId="5" fillId="7" borderId="59" xfId="0" applyNumberFormat="1" applyFont="1" applyFill="1" applyBorder="1"/>
    <xf numFmtId="166" fontId="2" fillId="2" borderId="1" xfId="0" applyNumberFormat="1" applyFont="1" applyFill="1" applyBorder="1"/>
    <xf numFmtId="166" fontId="2" fillId="2" borderId="91" xfId="0" applyNumberFormat="1" applyFont="1" applyFill="1" applyBorder="1"/>
    <xf numFmtId="164" fontId="2" fillId="0" borderId="0" xfId="3" applyFont="1"/>
    <xf numFmtId="10" fontId="2" fillId="0" borderId="0" xfId="2" applyNumberFormat="1" applyFont="1"/>
    <xf numFmtId="166" fontId="4" fillId="0" borderId="0" xfId="0" applyNumberFormat="1" applyFont="1"/>
    <xf numFmtId="169" fontId="0" fillId="0" borderId="0" xfId="0" applyNumberFormat="1"/>
    <xf numFmtId="9" fontId="0" fillId="0" borderId="0" xfId="2" applyFont="1"/>
    <xf numFmtId="0" fontId="6" fillId="0" borderId="2" xfId="0" applyFont="1" applyBorder="1" applyAlignment="1">
      <alignment horizontal="center" vertical="center" wrapText="1"/>
    </xf>
    <xf numFmtId="0" fontId="11" fillId="13" borderId="35" xfId="0" applyFont="1" applyFill="1" applyBorder="1" applyAlignment="1">
      <alignment horizontal="center" vertical="top" wrapText="1"/>
    </xf>
    <xf numFmtId="0" fontId="11" fillId="13" borderId="65" xfId="0" applyFont="1" applyFill="1" applyBorder="1" applyAlignment="1">
      <alignment horizontal="center" vertical="top" wrapText="1"/>
    </xf>
    <xf numFmtId="0" fontId="11" fillId="13" borderId="35" xfId="0" applyFont="1" applyFill="1" applyBorder="1" applyAlignment="1">
      <alignment horizontal="left" vertical="top" wrapText="1"/>
    </xf>
    <xf numFmtId="0" fontId="11" fillId="13" borderId="65" xfId="0" applyFont="1" applyFill="1" applyBorder="1" applyAlignment="1">
      <alignment horizontal="left" vertical="top" wrapText="1"/>
    </xf>
    <xf numFmtId="0" fontId="11" fillId="13" borderId="35" xfId="0" applyFont="1" applyFill="1" applyBorder="1" applyAlignment="1">
      <alignment vertical="top" wrapText="1"/>
    </xf>
    <xf numFmtId="0" fontId="11" fillId="13" borderId="65" xfId="0" applyFont="1" applyFill="1" applyBorder="1" applyAlignment="1">
      <alignment vertical="top" wrapText="1"/>
    </xf>
    <xf numFmtId="0" fontId="4" fillId="0" borderId="35" xfId="0" applyFont="1" applyBorder="1" applyAlignment="1">
      <alignment horizontal="center" vertical="center"/>
    </xf>
    <xf numFmtId="0" fontId="4" fillId="14" borderId="35" xfId="0" applyFont="1" applyFill="1" applyBorder="1" applyAlignment="1">
      <alignment horizontal="center" vertical="center"/>
    </xf>
    <xf numFmtId="166" fontId="2" fillId="14" borderId="2" xfId="0" applyNumberFormat="1" applyFont="1" applyFill="1" applyBorder="1"/>
    <xf numFmtId="0" fontId="44" fillId="0" borderId="0" xfId="0" applyFont="1"/>
    <xf numFmtId="0" fontId="43" fillId="0" borderId="92" xfId="0" applyFont="1" applyBorder="1" applyAlignment="1">
      <alignment horizontal="center"/>
    </xf>
    <xf numFmtId="0" fontId="43" fillId="0" borderId="92" xfId="0" applyFont="1" applyBorder="1"/>
    <xf numFmtId="0" fontId="44" fillId="0" borderId="92" xfId="0" applyFont="1" applyBorder="1"/>
    <xf numFmtId="9" fontId="44" fillId="0" borderId="92" xfId="2" applyFont="1" applyBorder="1"/>
    <xf numFmtId="9" fontId="44" fillId="0" borderId="92" xfId="0" applyNumberFormat="1" applyFont="1" applyBorder="1"/>
    <xf numFmtId="169" fontId="44" fillId="0" borderId="92" xfId="3" applyNumberFormat="1" applyFont="1" applyBorder="1" applyAlignment="1">
      <alignment horizontal="left"/>
    </xf>
    <xf numFmtId="169" fontId="44" fillId="0" borderId="92" xfId="3" applyNumberFormat="1" applyFont="1" applyBorder="1"/>
    <xf numFmtId="0" fontId="2" fillId="14" borderId="0" xfId="0" applyFont="1" applyFill="1"/>
    <xf numFmtId="0" fontId="2" fillId="0" borderId="2" xfId="0" applyFont="1" applyBorder="1" applyAlignment="1">
      <alignment horizontal="center"/>
    </xf>
    <xf numFmtId="166" fontId="28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right"/>
    </xf>
    <xf numFmtId="166" fontId="2" fillId="14" borderId="2" xfId="0" applyNumberFormat="1" applyFont="1" applyFill="1" applyBorder="1" applyAlignment="1">
      <alignment horizontal="center"/>
    </xf>
    <xf numFmtId="169" fontId="8" fillId="14" borderId="2" xfId="3" applyNumberFormat="1" applyFont="1" applyFill="1" applyBorder="1" applyAlignment="1">
      <alignment horizontal="center" vertical="top"/>
    </xf>
    <xf numFmtId="169" fontId="38" fillId="14" borderId="2" xfId="3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vertical="top"/>
    </xf>
    <xf numFmtId="166" fontId="2" fillId="15" borderId="2" xfId="0" applyNumberFormat="1" applyFont="1" applyFill="1" applyBorder="1"/>
    <xf numFmtId="166" fontId="36" fillId="15" borderId="46" xfId="0" applyNumberFormat="1" applyFont="1" applyFill="1" applyBorder="1"/>
    <xf numFmtId="0" fontId="4" fillId="12" borderId="0" xfId="0" applyFont="1" applyFill="1"/>
    <xf numFmtId="169" fontId="45" fillId="12" borderId="0" xfId="3" applyNumberFormat="1" applyFont="1" applyFill="1"/>
    <xf numFmtId="0" fontId="4" fillId="0" borderId="92" xfId="0" applyFont="1" applyBorder="1" applyAlignment="1">
      <alignment horizontal="center" vertical="center"/>
    </xf>
    <xf numFmtId="0" fontId="2" fillId="0" borderId="92" xfId="0" applyFont="1" applyBorder="1"/>
    <xf numFmtId="169" fontId="2" fillId="0" borderId="92" xfId="3" applyNumberFormat="1" applyFont="1" applyFill="1" applyBorder="1" applyAlignment="1"/>
    <xf numFmtId="169" fontId="2" fillId="0" borderId="92" xfId="3" applyNumberFormat="1" applyFont="1" applyBorder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46" fillId="0" borderId="2" xfId="0" applyFont="1" applyBorder="1" applyAlignment="1">
      <alignment horizontal="left" vertical="top" wrapText="1"/>
    </xf>
    <xf numFmtId="169" fontId="44" fillId="0" borderId="0" xfId="0" applyNumberFormat="1" applyFont="1"/>
    <xf numFmtId="0" fontId="19" fillId="0" borderId="0" xfId="0" applyFont="1" applyAlignment="1">
      <alignment vertical="top"/>
    </xf>
    <xf numFmtId="166" fontId="42" fillId="15" borderId="2" xfId="0" applyNumberFormat="1" applyFont="1" applyFill="1" applyBorder="1"/>
    <xf numFmtId="166" fontId="2" fillId="15" borderId="46" xfId="0" applyNumberFormat="1" applyFont="1" applyFill="1" applyBorder="1"/>
    <xf numFmtId="0" fontId="4" fillId="16" borderId="35" xfId="0" applyFont="1" applyFill="1" applyBorder="1" applyAlignment="1">
      <alignment horizontal="center" vertical="center"/>
    </xf>
    <xf numFmtId="0" fontId="43" fillId="0" borderId="92" xfId="0" applyFont="1" applyBorder="1" applyAlignment="1">
      <alignment horizontal="center"/>
    </xf>
    <xf numFmtId="0" fontId="14" fillId="0" borderId="52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11" fillId="13" borderId="35" xfId="0" applyFont="1" applyFill="1" applyBorder="1" applyAlignment="1">
      <alignment horizontal="center" vertical="top" wrapText="1"/>
    </xf>
    <xf numFmtId="0" fontId="11" fillId="13" borderId="65" xfId="0" applyFont="1" applyFill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/>
    </xf>
    <xf numFmtId="0" fontId="8" fillId="0" borderId="65" xfId="0" applyFont="1" applyBorder="1" applyAlignment="1">
      <alignment horizontal="center" vertical="top"/>
    </xf>
    <xf numFmtId="0" fontId="11" fillId="13" borderId="35" xfId="0" applyFont="1" applyFill="1" applyBorder="1" applyAlignment="1">
      <alignment horizontal="left" vertical="top" wrapText="1"/>
    </xf>
    <xf numFmtId="0" fontId="11" fillId="13" borderId="65" xfId="0" applyFont="1" applyFill="1" applyBorder="1" applyAlignment="1">
      <alignment horizontal="left" vertical="top" wrapText="1"/>
    </xf>
    <xf numFmtId="0" fontId="11" fillId="13" borderId="35" xfId="0" applyFont="1" applyFill="1" applyBorder="1" applyAlignment="1">
      <alignment vertical="top" wrapText="1"/>
    </xf>
    <xf numFmtId="0" fontId="11" fillId="13" borderId="65" xfId="0" applyFont="1" applyFill="1" applyBorder="1" applyAlignment="1">
      <alignment vertical="top" wrapText="1"/>
    </xf>
    <xf numFmtId="0" fontId="11" fillId="13" borderId="65" xfId="0" applyFont="1" applyFill="1" applyBorder="1" applyAlignment="1">
      <alignment horizontal="left" vertical="top"/>
    </xf>
    <xf numFmtId="0" fontId="37" fillId="8" borderId="35" xfId="0" applyFont="1" applyFill="1" applyBorder="1" applyAlignment="1">
      <alignment horizontal="center"/>
    </xf>
    <xf numFmtId="0" fontId="37" fillId="8" borderId="52" xfId="0" applyFont="1" applyFill="1" applyBorder="1" applyAlignment="1">
      <alignment horizontal="center"/>
    </xf>
    <xf numFmtId="0" fontId="37" fillId="8" borderId="65" xfId="0" applyFont="1" applyFill="1" applyBorder="1" applyAlignment="1">
      <alignment horizontal="center"/>
    </xf>
    <xf numFmtId="169" fontId="11" fillId="13" borderId="35" xfId="3" applyNumberFormat="1" applyFont="1" applyFill="1" applyBorder="1" applyAlignment="1">
      <alignment horizontal="center" vertical="top" wrapText="1"/>
    </xf>
    <xf numFmtId="169" fontId="11" fillId="13" borderId="65" xfId="3" applyNumberFormat="1" applyFont="1" applyFill="1" applyBorder="1" applyAlignment="1">
      <alignment horizontal="center" vertical="top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65" xfId="0" applyFont="1" applyFill="1" applyBorder="1" applyAlignment="1">
      <alignment horizontal="center" vertical="center" wrapText="1"/>
    </xf>
    <xf numFmtId="0" fontId="6" fillId="0" borderId="81" xfId="0" applyFont="1" applyBorder="1" applyAlignment="1">
      <alignment horizontal="right"/>
    </xf>
    <xf numFmtId="0" fontId="6" fillId="0" borderId="57" xfId="0" applyFont="1" applyBorder="1" applyAlignment="1">
      <alignment horizontal="right"/>
    </xf>
    <xf numFmtId="0" fontId="6" fillId="0" borderId="72" xfId="0" applyFont="1" applyBorder="1" applyAlignment="1">
      <alignment horizontal="right"/>
    </xf>
    <xf numFmtId="0" fontId="6" fillId="0" borderId="73" xfId="0" applyFont="1" applyBorder="1" applyAlignment="1">
      <alignment horizontal="right"/>
    </xf>
    <xf numFmtId="0" fontId="4" fillId="0" borderId="2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2" fillId="0" borderId="82" xfId="0" applyFont="1" applyBorder="1" applyAlignment="1">
      <alignment horizontal="right"/>
    </xf>
    <xf numFmtId="0" fontId="2" fillId="0" borderId="55" xfId="0" applyFont="1" applyBorder="1" applyAlignment="1">
      <alignment horizontal="right"/>
    </xf>
    <xf numFmtId="0" fontId="7" fillId="0" borderId="82" xfId="0" applyFont="1" applyBorder="1" applyAlignment="1">
      <alignment horizontal="right"/>
    </xf>
    <xf numFmtId="0" fontId="7" fillId="0" borderId="55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69" xfId="0" applyFont="1" applyBorder="1" applyAlignment="1">
      <alignment horizontal="right"/>
    </xf>
    <xf numFmtId="0" fontId="6" fillId="0" borderId="7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26" fillId="0" borderId="35" xfId="0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65" xfId="0" applyFont="1" applyBorder="1" applyAlignment="1">
      <alignment horizont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0" fontId="6" fillId="0" borderId="71" xfId="0" applyFont="1" applyBorder="1" applyAlignment="1">
      <alignment horizontal="right"/>
    </xf>
    <xf numFmtId="0" fontId="29" fillId="11" borderId="89" xfId="0" applyFont="1" applyFill="1" applyBorder="1" applyAlignment="1">
      <alignment horizontal="right"/>
    </xf>
    <xf numFmtId="0" fontId="29" fillId="11" borderId="54" xfId="0" applyFont="1" applyFill="1" applyBorder="1" applyAlignment="1">
      <alignment horizontal="right"/>
    </xf>
    <xf numFmtId="0" fontId="5" fillId="7" borderId="14" xfId="0" applyFont="1" applyFill="1" applyBorder="1" applyAlignment="1">
      <alignment horizontal="right"/>
    </xf>
    <xf numFmtId="0" fontId="5" fillId="7" borderId="59" xfId="0" applyFont="1" applyFill="1" applyBorder="1" applyAlignment="1">
      <alignment horizontal="right"/>
    </xf>
    <xf numFmtId="0" fontId="33" fillId="10" borderId="88" xfId="0" applyFont="1" applyFill="1" applyBorder="1" applyAlignment="1">
      <alignment horizontal="right"/>
    </xf>
    <xf numFmtId="0" fontId="33" fillId="10" borderId="28" xfId="0" applyFont="1" applyFill="1" applyBorder="1" applyAlignment="1">
      <alignment horizontal="right"/>
    </xf>
    <xf numFmtId="0" fontId="5" fillId="7" borderId="13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right"/>
    </xf>
    <xf numFmtId="0" fontId="6" fillId="0" borderId="74" xfId="0" applyFont="1" applyBorder="1" applyAlignment="1">
      <alignment horizontal="right"/>
    </xf>
  </cellXfs>
  <cellStyles count="28">
    <cellStyle name="Collegamento ipertestuale" xfId="22" builtinId="8" hidden="1"/>
    <cellStyle name="Collegamento ipertestuale" xfId="18" builtinId="8" hidden="1"/>
    <cellStyle name="Collegamento ipertestuale" xfId="26" builtinId="8" hidden="1"/>
    <cellStyle name="Collegamento ipertestuale" xfId="16" builtinId="8" hidden="1"/>
    <cellStyle name="Collegamento ipertestuale" xfId="24" builtinId="8" hidden="1"/>
    <cellStyle name="Collegamento ipertestuale" xfId="20" builtinId="8" hidden="1"/>
    <cellStyle name="Collegamento ipertestuale" xfId="10" builtinId="8" hidden="1"/>
    <cellStyle name="Collegamento ipertestuale" xfId="6" builtinId="8" hidden="1"/>
    <cellStyle name="Collegamento ipertestuale" xfId="14" builtinId="8" hidden="1"/>
    <cellStyle name="Collegamento ipertestuale" xfId="4" builtinId="8" hidden="1"/>
    <cellStyle name="Collegamento ipertestuale" xfId="12" builtinId="8" hidden="1"/>
    <cellStyle name="Collegamento ipertestuale" xfId="8" builtinId="8" hidden="1"/>
    <cellStyle name="Collegamento ipertestuale visitato" xfId="5" builtinId="9" hidden="1"/>
    <cellStyle name="Collegamento ipertestuale visitato" xfId="15" builtinId="9" hidden="1"/>
    <cellStyle name="Collegamento ipertestuale visitato" xfId="19" builtinId="9" hidden="1"/>
    <cellStyle name="Collegamento ipertestuale visitato" xfId="17" builtinId="9" hidden="1"/>
    <cellStyle name="Collegamento ipertestuale visitato" xfId="7" builtinId="9" hidden="1"/>
    <cellStyle name="Collegamento ipertestuale visitato" xfId="9" builtinId="9" hidden="1"/>
    <cellStyle name="Collegamento ipertestuale visitato" xfId="23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21" builtinId="9" hidden="1"/>
    <cellStyle name="Collegamento ipertestuale visitato" xfId="25" builtinId="9" hidden="1"/>
    <cellStyle name="Collegamento ipertestuale visitato" xfId="27" builtinId="9" hidden="1"/>
    <cellStyle name="Migliaia" xfId="1" builtinId="3"/>
    <cellStyle name="Normale" xfId="0" builtinId="0"/>
    <cellStyle name="Percentuale" xfId="2" builtinId="5"/>
    <cellStyle name="Valuta" xfId="3" builtinId="4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266FF"/>
      <color rgb="FFDE09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OREDANA MARMORA" id="{5F435BC4-E27D-8C41-ADE1-6EB105696CBE}" userId="S::l.marmora@student.unisi.it::7d0c4300-f49c-487c-900b-68a26ea27d6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6-03-30T16:23:27.55" personId="{5F435BC4-E27D-8C41-ADE1-6EB105696CBE}" id="{F47C3CDA-F1DA-FA46-A783-40CFB112940E}">
    <text>major part as subcontract</text>
  </threadedComment>
  <threadedComment ref="L6" dT="2026-03-30T16:31:25.77" personId="{5F435BC4-E27D-8C41-ADE1-6EB105696CBE}" id="{37254EDC-A727-BC40-9F0B-1F5153C8F2BD}">
    <text xml:space="preserve">including all other costs/subcontract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51F8-B0A4-9742-9B7C-CC641CCDB968}">
  <dimension ref="B1:K12"/>
  <sheetViews>
    <sheetView showGridLines="0" workbookViewId="0">
      <selection activeCell="C16" sqref="C16"/>
    </sheetView>
  </sheetViews>
  <sheetFormatPr baseColWidth="10" defaultRowHeight="16" x14ac:dyDescent="0.2"/>
  <cols>
    <col min="1" max="1" width="2" style="210" customWidth="1"/>
    <col min="2" max="2" width="5.5" style="210" bestFit="1" customWidth="1"/>
    <col min="3" max="3" width="32.1640625" style="210" bestFit="1" customWidth="1"/>
    <col min="4" max="4" width="14" style="210" bestFit="1" customWidth="1"/>
    <col min="5" max="5" width="14.1640625" style="210" bestFit="1" customWidth="1"/>
    <col min="6" max="6" width="11.33203125" style="210" bestFit="1" customWidth="1"/>
    <col min="7" max="16384" width="10.83203125" style="210"/>
  </cols>
  <sheetData>
    <row r="1" spans="2:11" ht="19" x14ac:dyDescent="0.2">
      <c r="B1" s="239" t="s">
        <v>126</v>
      </c>
      <c r="C1" s="239"/>
      <c r="D1" s="239"/>
      <c r="E1" s="239"/>
      <c r="F1" s="239"/>
      <c r="G1" s="239"/>
      <c r="H1" s="239"/>
      <c r="I1" s="239"/>
      <c r="J1" s="239"/>
      <c r="K1" s="239"/>
    </row>
    <row r="2" spans="2:11" x14ac:dyDescent="0.2">
      <c r="B2" s="243" t="s">
        <v>111</v>
      </c>
      <c r="C2" s="243"/>
      <c r="D2" s="212" t="s">
        <v>100</v>
      </c>
      <c r="E2" s="211" t="s">
        <v>101</v>
      </c>
    </row>
    <row r="3" spans="2:11" x14ac:dyDescent="0.2">
      <c r="B3" s="213" t="s">
        <v>0</v>
      </c>
      <c r="C3" s="213" t="s">
        <v>102</v>
      </c>
      <c r="D3" s="214">
        <v>0.06</v>
      </c>
      <c r="E3" s="217">
        <f>$E$12*D3</f>
        <v>600000</v>
      </c>
    </row>
    <row r="4" spans="2:11" x14ac:dyDescent="0.2">
      <c r="B4" s="213" t="s">
        <v>1</v>
      </c>
      <c r="C4" s="213" t="s">
        <v>106</v>
      </c>
      <c r="D4" s="214">
        <v>0.01</v>
      </c>
      <c r="E4" s="217">
        <f t="shared" ref="E4:E11" si="0">$E$12*D4</f>
        <v>100000</v>
      </c>
    </row>
    <row r="5" spans="2:11" x14ac:dyDescent="0.2">
      <c r="B5" s="213" t="s">
        <v>2</v>
      </c>
      <c r="C5" s="213" t="s">
        <v>103</v>
      </c>
      <c r="D5" s="214">
        <v>0.1</v>
      </c>
      <c r="E5" s="217">
        <f t="shared" si="0"/>
        <v>1000000</v>
      </c>
    </row>
    <row r="6" spans="2:11" x14ac:dyDescent="0.2">
      <c r="B6" s="213" t="s">
        <v>3</v>
      </c>
      <c r="C6" s="213" t="s">
        <v>104</v>
      </c>
      <c r="D6" s="214">
        <v>0.1</v>
      </c>
      <c r="E6" s="217">
        <f t="shared" si="0"/>
        <v>1000000</v>
      </c>
      <c r="F6" s="238"/>
    </row>
    <row r="7" spans="2:11" x14ac:dyDescent="0.2">
      <c r="B7" s="213" t="s">
        <v>4</v>
      </c>
      <c r="C7" s="213" t="s">
        <v>105</v>
      </c>
      <c r="D7" s="214">
        <v>0.1</v>
      </c>
      <c r="E7" s="217">
        <f t="shared" si="0"/>
        <v>1000000</v>
      </c>
    </row>
    <row r="8" spans="2:11" x14ac:dyDescent="0.2">
      <c r="B8" s="213" t="s">
        <v>5</v>
      </c>
      <c r="C8" s="213" t="s">
        <v>107</v>
      </c>
      <c r="D8" s="214">
        <v>0.35</v>
      </c>
      <c r="E8" s="217">
        <f t="shared" si="0"/>
        <v>3500000</v>
      </c>
    </row>
    <row r="9" spans="2:11" x14ac:dyDescent="0.2">
      <c r="B9" s="213" t="s">
        <v>6</v>
      </c>
      <c r="C9" s="213" t="s">
        <v>108</v>
      </c>
      <c r="D9" s="214">
        <v>0.12</v>
      </c>
      <c r="E9" s="217">
        <f t="shared" si="0"/>
        <v>1200000</v>
      </c>
    </row>
    <row r="10" spans="2:11" x14ac:dyDescent="0.2">
      <c r="B10" s="213" t="s">
        <v>7</v>
      </c>
      <c r="C10" s="213" t="s">
        <v>109</v>
      </c>
      <c r="D10" s="214">
        <v>0.08</v>
      </c>
      <c r="E10" s="217">
        <f t="shared" si="0"/>
        <v>800000</v>
      </c>
    </row>
    <row r="11" spans="2:11" x14ac:dyDescent="0.2">
      <c r="B11" s="213" t="s">
        <v>8</v>
      </c>
      <c r="C11" s="213" t="s">
        <v>110</v>
      </c>
      <c r="D11" s="214">
        <v>0.08</v>
      </c>
      <c r="E11" s="217">
        <f t="shared" si="0"/>
        <v>800000</v>
      </c>
    </row>
    <row r="12" spans="2:11" x14ac:dyDescent="0.2">
      <c r="B12" s="213"/>
      <c r="C12" s="213"/>
      <c r="D12" s="215">
        <f>SUM(D3:D11)</f>
        <v>0.99999999999999989</v>
      </c>
      <c r="E12" s="216">
        <v>10000000</v>
      </c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showGridLines="0" tabSelected="1" zoomScale="115" zoomScaleSheetLayoutView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11" sqref="A11:XFD11"/>
    </sheetView>
  </sheetViews>
  <sheetFormatPr baseColWidth="10" defaultColWidth="11.5" defaultRowHeight="14" x14ac:dyDescent="0.2"/>
  <cols>
    <col min="1" max="1" width="2.83203125" style="3" bestFit="1" customWidth="1"/>
    <col min="2" max="2" width="9.5" style="4" customWidth="1"/>
    <col min="3" max="3" width="0.83203125" style="4" customWidth="1"/>
    <col min="4" max="4" width="5.33203125" style="1" bestFit="1" customWidth="1"/>
    <col min="5" max="5" width="4.5" style="1" bestFit="1" customWidth="1"/>
    <col min="6" max="12" width="5.33203125" style="1" bestFit="1" customWidth="1"/>
    <col min="13" max="13" width="6.1640625" style="1" bestFit="1" customWidth="1"/>
    <col min="14" max="14" width="0.1640625" style="1" customWidth="1"/>
    <col min="15" max="15" width="9.5" style="1" bestFit="1" customWidth="1"/>
    <col min="16" max="16" width="1.1640625" style="1" customWidth="1"/>
    <col min="17" max="17" width="9.1640625" style="1" bestFit="1" customWidth="1"/>
    <col min="18" max="18" width="8.5" style="1" bestFit="1" customWidth="1"/>
    <col min="19" max="21" width="9.6640625" style="1" bestFit="1" customWidth="1"/>
    <col min="22" max="22" width="10.5" style="1" bestFit="1" customWidth="1"/>
    <col min="23" max="23" width="9.6640625" style="1" bestFit="1" customWidth="1"/>
    <col min="24" max="24" width="9.1640625" style="1" bestFit="1" customWidth="1"/>
    <col min="25" max="25" width="10.5" style="1" bestFit="1" customWidth="1"/>
    <col min="26" max="26" width="11.5" style="2" customWidth="1"/>
    <col min="27" max="27" width="15" style="1" bestFit="1" customWidth="1"/>
    <col min="28" max="28" width="7" style="1" bestFit="1" customWidth="1"/>
    <col min="29" max="16384" width="11.5" style="1"/>
  </cols>
  <sheetData>
    <row r="1" spans="1:29" ht="15" x14ac:dyDescent="0.2">
      <c r="D1" s="244" t="s">
        <v>123</v>
      </c>
      <c r="E1" s="244"/>
      <c r="F1" s="244"/>
      <c r="G1" s="244"/>
      <c r="H1" s="244"/>
      <c r="I1" s="244"/>
      <c r="J1" s="244"/>
      <c r="K1" s="244"/>
      <c r="L1" s="244"/>
      <c r="M1" s="244"/>
      <c r="N1" s="181"/>
      <c r="O1" s="104"/>
      <c r="P1" s="181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9" s="5" customFormat="1" ht="15" x14ac:dyDescent="0.15">
      <c r="D2" s="87" t="s">
        <v>0</v>
      </c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5</v>
      </c>
      <c r="J2" s="110" t="s">
        <v>6</v>
      </c>
      <c r="K2" s="110" t="s">
        <v>7</v>
      </c>
      <c r="L2" s="110" t="s">
        <v>8</v>
      </c>
      <c r="M2" s="86" t="s">
        <v>75</v>
      </c>
      <c r="N2" s="105"/>
      <c r="O2" s="86" t="s">
        <v>9</v>
      </c>
      <c r="P2" s="102"/>
      <c r="Q2" s="86" t="s">
        <v>0</v>
      </c>
      <c r="R2" s="86" t="s">
        <v>1</v>
      </c>
      <c r="S2" s="86" t="s">
        <v>2</v>
      </c>
      <c r="T2" s="86" t="s">
        <v>3</v>
      </c>
      <c r="U2" s="86" t="s">
        <v>4</v>
      </c>
      <c r="V2" s="86" t="s">
        <v>5</v>
      </c>
      <c r="W2" s="86" t="s">
        <v>6</v>
      </c>
      <c r="X2" s="86" t="s">
        <v>7</v>
      </c>
      <c r="Y2" s="86" t="s">
        <v>8</v>
      </c>
      <c r="Z2" s="86" t="s">
        <v>11</v>
      </c>
    </row>
    <row r="3" spans="1:29" x14ac:dyDescent="0.2">
      <c r="A3" s="115">
        <v>1</v>
      </c>
      <c r="B3" s="237" t="s">
        <v>12</v>
      </c>
      <c r="C3" s="84"/>
      <c r="D3" s="208">
        <v>30</v>
      </c>
      <c r="E3" s="208">
        <v>10</v>
      </c>
      <c r="F3" s="242">
        <v>10</v>
      </c>
      <c r="G3" s="242">
        <v>10</v>
      </c>
      <c r="H3" s="242">
        <v>15</v>
      </c>
      <c r="I3" s="207">
        <v>25</v>
      </c>
      <c r="J3" s="208">
        <v>35</v>
      </c>
      <c r="K3" s="242">
        <v>20</v>
      </c>
      <c r="L3" s="207">
        <v>18</v>
      </c>
      <c r="M3" s="114">
        <f t="shared" ref="M3:M27" si="0">SUM(D3:L3)</f>
        <v>173</v>
      </c>
      <c r="O3" s="240">
        <v>7500</v>
      </c>
      <c r="P3" s="103"/>
      <c r="Q3" s="209">
        <f t="shared" ref="Q3:Y3" si="1">D3*$O$3</f>
        <v>225000</v>
      </c>
      <c r="R3" s="209">
        <f t="shared" si="1"/>
        <v>75000</v>
      </c>
      <c r="S3" s="100">
        <f t="shared" si="1"/>
        <v>75000</v>
      </c>
      <c r="T3" s="100">
        <f t="shared" si="1"/>
        <v>75000</v>
      </c>
      <c r="U3" s="100">
        <f t="shared" si="1"/>
        <v>112500</v>
      </c>
      <c r="V3" s="100">
        <f t="shared" si="1"/>
        <v>187500</v>
      </c>
      <c r="W3" s="209">
        <f t="shared" si="1"/>
        <v>262500</v>
      </c>
      <c r="X3" s="100">
        <f t="shared" si="1"/>
        <v>150000</v>
      </c>
      <c r="Y3" s="100">
        <f t="shared" si="1"/>
        <v>135000</v>
      </c>
      <c r="Z3" s="113">
        <f t="shared" ref="Z3:Z27" si="2">SUM(Q3:Y3)</f>
        <v>1297500</v>
      </c>
      <c r="AA3" s="196"/>
    </row>
    <row r="4" spans="1:29" x14ac:dyDescent="0.2">
      <c r="A4" s="115">
        <v>2</v>
      </c>
      <c r="B4" s="237" t="s">
        <v>13</v>
      </c>
      <c r="C4" s="84"/>
      <c r="D4" s="207">
        <v>16</v>
      </c>
      <c r="E4" s="207"/>
      <c r="F4" s="207"/>
      <c r="G4" s="207"/>
      <c r="H4" s="207"/>
      <c r="I4" s="207"/>
      <c r="J4" s="207">
        <v>2</v>
      </c>
      <c r="K4" s="208">
        <v>25</v>
      </c>
      <c r="L4" s="207">
        <v>6</v>
      </c>
      <c r="M4" s="114">
        <f t="shared" si="0"/>
        <v>49</v>
      </c>
      <c r="O4" s="100">
        <v>6500</v>
      </c>
      <c r="P4" s="6"/>
      <c r="Q4" s="100">
        <f t="shared" ref="Q4:Q27" si="3">D4*$O4</f>
        <v>104000</v>
      </c>
      <c r="R4" s="100">
        <f t="shared" ref="R4:R27" si="4">E4*$O4</f>
        <v>0</v>
      </c>
      <c r="S4" s="100">
        <f t="shared" ref="S4:S27" si="5">F4*$O4</f>
        <v>0</v>
      </c>
      <c r="T4" s="100">
        <f t="shared" ref="T4:T27" si="6">G4*$O4</f>
        <v>0</v>
      </c>
      <c r="U4" s="100">
        <f t="shared" ref="U4:U27" si="7">H4*$O4</f>
        <v>0</v>
      </c>
      <c r="V4" s="100">
        <f t="shared" ref="V4:V27" si="8">I4*$O4</f>
        <v>0</v>
      </c>
      <c r="W4" s="100">
        <f t="shared" ref="W4:W27" si="9">J4*$O4</f>
        <v>13000</v>
      </c>
      <c r="X4" s="209">
        <f t="shared" ref="X4:X27" si="10">K4*$O4</f>
        <v>162500</v>
      </c>
      <c r="Y4" s="100">
        <f t="shared" ref="Y4:Y27" si="11">L4*$O4</f>
        <v>39000</v>
      </c>
      <c r="Z4" s="113">
        <f t="shared" si="2"/>
        <v>318500</v>
      </c>
      <c r="AC4" s="10"/>
    </row>
    <row r="5" spans="1:29" x14ac:dyDescent="0.2">
      <c r="A5" s="115">
        <v>3</v>
      </c>
      <c r="B5" s="237" t="s">
        <v>96</v>
      </c>
      <c r="C5" s="84"/>
      <c r="D5" s="207">
        <v>2</v>
      </c>
      <c r="E5" s="207"/>
      <c r="F5" s="207">
        <v>10</v>
      </c>
      <c r="G5" s="208">
        <v>25</v>
      </c>
      <c r="H5" s="207"/>
      <c r="I5" s="207">
        <v>25</v>
      </c>
      <c r="J5" s="207">
        <v>8</v>
      </c>
      <c r="K5" s="207">
        <v>4</v>
      </c>
      <c r="L5" s="207">
        <v>6</v>
      </c>
      <c r="M5" s="114">
        <f t="shared" si="0"/>
        <v>80</v>
      </c>
      <c r="O5" s="154">
        <v>8700</v>
      </c>
      <c r="P5" s="6"/>
      <c r="Q5" s="100">
        <f t="shared" si="3"/>
        <v>17400</v>
      </c>
      <c r="R5" s="100">
        <f t="shared" si="4"/>
        <v>0</v>
      </c>
      <c r="S5" s="100">
        <f t="shared" si="5"/>
        <v>87000</v>
      </c>
      <c r="T5" s="209">
        <f t="shared" si="6"/>
        <v>217500</v>
      </c>
      <c r="U5" s="100">
        <f t="shared" si="7"/>
        <v>0</v>
      </c>
      <c r="V5" s="100">
        <f t="shared" si="8"/>
        <v>217500</v>
      </c>
      <c r="W5" s="100">
        <f t="shared" si="9"/>
        <v>69600</v>
      </c>
      <c r="X5" s="100">
        <f t="shared" si="10"/>
        <v>34800</v>
      </c>
      <c r="Y5" s="100">
        <f t="shared" si="11"/>
        <v>52200</v>
      </c>
      <c r="Z5" s="113">
        <f t="shared" si="2"/>
        <v>696000</v>
      </c>
    </row>
    <row r="6" spans="1:29" x14ac:dyDescent="0.2">
      <c r="A6" s="115">
        <v>4</v>
      </c>
      <c r="B6" s="237" t="s">
        <v>97</v>
      </c>
      <c r="C6" s="84"/>
      <c r="D6" s="207">
        <v>2</v>
      </c>
      <c r="E6" s="207"/>
      <c r="F6" s="207">
        <v>10</v>
      </c>
      <c r="G6" s="242">
        <v>10</v>
      </c>
      <c r="H6" s="207"/>
      <c r="I6" s="207">
        <v>25</v>
      </c>
      <c r="J6" s="207">
        <v>8</v>
      </c>
      <c r="K6" s="207">
        <v>4</v>
      </c>
      <c r="L6" s="208">
        <v>40</v>
      </c>
      <c r="M6" s="114">
        <f t="shared" si="0"/>
        <v>99</v>
      </c>
      <c r="O6" s="100">
        <v>7800</v>
      </c>
      <c r="P6" s="6"/>
      <c r="Q6" s="100">
        <f t="shared" si="3"/>
        <v>15600</v>
      </c>
      <c r="R6" s="100">
        <f t="shared" si="4"/>
        <v>0</v>
      </c>
      <c r="S6" s="100">
        <f t="shared" si="5"/>
        <v>78000</v>
      </c>
      <c r="T6" s="100">
        <f t="shared" si="6"/>
        <v>78000</v>
      </c>
      <c r="U6" s="100">
        <f t="shared" si="7"/>
        <v>0</v>
      </c>
      <c r="V6" s="100">
        <f t="shared" si="8"/>
        <v>195000</v>
      </c>
      <c r="W6" s="100">
        <f t="shared" si="9"/>
        <v>62400</v>
      </c>
      <c r="X6" s="100">
        <f t="shared" si="10"/>
        <v>31200</v>
      </c>
      <c r="Y6" s="209">
        <f t="shared" si="11"/>
        <v>312000</v>
      </c>
      <c r="Z6" s="113">
        <f t="shared" si="2"/>
        <v>772200</v>
      </c>
    </row>
    <row r="7" spans="1:29" x14ac:dyDescent="0.2">
      <c r="A7" s="115">
        <v>5</v>
      </c>
      <c r="B7" s="237" t="s">
        <v>14</v>
      </c>
      <c r="C7" s="84"/>
      <c r="D7" s="207">
        <v>2</v>
      </c>
      <c r="E7" s="207"/>
      <c r="F7" s="242">
        <v>10</v>
      </c>
      <c r="G7" s="242">
        <v>10</v>
      </c>
      <c r="H7" s="207"/>
      <c r="I7" s="208">
        <v>35</v>
      </c>
      <c r="J7" s="207">
        <v>8</v>
      </c>
      <c r="K7" s="207">
        <v>4</v>
      </c>
      <c r="L7" s="207">
        <v>6</v>
      </c>
      <c r="M7" s="114">
        <f t="shared" si="0"/>
        <v>75</v>
      </c>
      <c r="O7" s="154">
        <v>4867</v>
      </c>
      <c r="P7" s="6"/>
      <c r="Q7" s="100">
        <f t="shared" si="3"/>
        <v>9734</v>
      </c>
      <c r="R7" s="100">
        <f t="shared" si="4"/>
        <v>0</v>
      </c>
      <c r="S7" s="100">
        <f t="shared" si="5"/>
        <v>48670</v>
      </c>
      <c r="T7" s="100">
        <f t="shared" si="6"/>
        <v>48670</v>
      </c>
      <c r="U7" s="100">
        <f t="shared" si="7"/>
        <v>0</v>
      </c>
      <c r="V7" s="209">
        <f t="shared" si="8"/>
        <v>170345</v>
      </c>
      <c r="W7" s="100">
        <f t="shared" si="9"/>
        <v>38936</v>
      </c>
      <c r="X7" s="100">
        <f t="shared" si="10"/>
        <v>19468</v>
      </c>
      <c r="Y7" s="100">
        <f t="shared" si="11"/>
        <v>29202</v>
      </c>
      <c r="Z7" s="113">
        <f t="shared" si="2"/>
        <v>365025</v>
      </c>
    </row>
    <row r="8" spans="1:29" x14ac:dyDescent="0.2">
      <c r="A8" s="116">
        <v>6</v>
      </c>
      <c r="B8" s="237" t="s">
        <v>98</v>
      </c>
      <c r="C8" s="84"/>
      <c r="D8" s="207">
        <v>2</v>
      </c>
      <c r="E8" s="207"/>
      <c r="F8" s="207"/>
      <c r="G8" s="207"/>
      <c r="H8" s="208">
        <v>30</v>
      </c>
      <c r="I8" s="207"/>
      <c r="J8" s="207">
        <v>8</v>
      </c>
      <c r="K8" s="207">
        <v>4</v>
      </c>
      <c r="L8" s="207">
        <v>6</v>
      </c>
      <c r="M8" s="114">
        <f t="shared" si="0"/>
        <v>50</v>
      </c>
      <c r="O8" s="100">
        <v>7750</v>
      </c>
      <c r="P8" s="6"/>
      <c r="Q8" s="100">
        <f t="shared" si="3"/>
        <v>15500</v>
      </c>
      <c r="R8" s="100">
        <f t="shared" si="4"/>
        <v>0</v>
      </c>
      <c r="S8" s="100">
        <f t="shared" si="5"/>
        <v>0</v>
      </c>
      <c r="T8" s="100">
        <f t="shared" si="6"/>
        <v>0</v>
      </c>
      <c r="U8" s="209">
        <f t="shared" si="7"/>
        <v>232500</v>
      </c>
      <c r="V8" s="100">
        <f t="shared" si="8"/>
        <v>0</v>
      </c>
      <c r="W8" s="100">
        <f t="shared" si="9"/>
        <v>62000</v>
      </c>
      <c r="X8" s="100">
        <f t="shared" si="10"/>
        <v>31000</v>
      </c>
      <c r="Y8" s="100">
        <f t="shared" si="11"/>
        <v>46500</v>
      </c>
      <c r="Z8" s="113">
        <f t="shared" si="2"/>
        <v>387500</v>
      </c>
    </row>
    <row r="9" spans="1:29" x14ac:dyDescent="0.2">
      <c r="A9" s="115">
        <v>7</v>
      </c>
      <c r="B9" s="237" t="s">
        <v>99</v>
      </c>
      <c r="C9" s="84"/>
      <c r="D9" s="207">
        <v>1</v>
      </c>
      <c r="E9" s="207"/>
      <c r="F9" s="242">
        <v>10</v>
      </c>
      <c r="G9" s="242">
        <v>10</v>
      </c>
      <c r="H9" s="242">
        <v>15</v>
      </c>
      <c r="I9" s="207">
        <v>25</v>
      </c>
      <c r="J9" s="207">
        <v>8</v>
      </c>
      <c r="K9" s="207">
        <v>4</v>
      </c>
      <c r="L9" s="207">
        <v>1</v>
      </c>
      <c r="M9" s="114">
        <f t="shared" si="0"/>
        <v>74</v>
      </c>
      <c r="O9" s="227">
        <v>8000</v>
      </c>
      <c r="P9" s="6"/>
      <c r="Q9" s="100">
        <f t="shared" si="3"/>
        <v>8000</v>
      </c>
      <c r="R9" s="100">
        <f t="shared" si="4"/>
        <v>0</v>
      </c>
      <c r="S9" s="100">
        <f t="shared" si="5"/>
        <v>80000</v>
      </c>
      <c r="T9" s="100">
        <f t="shared" si="6"/>
        <v>80000</v>
      </c>
      <c r="U9" s="100">
        <f t="shared" si="7"/>
        <v>120000</v>
      </c>
      <c r="V9" s="100">
        <f t="shared" si="8"/>
        <v>200000</v>
      </c>
      <c r="W9" s="100">
        <f t="shared" si="9"/>
        <v>64000</v>
      </c>
      <c r="X9" s="100">
        <f t="shared" si="10"/>
        <v>32000</v>
      </c>
      <c r="Y9" s="100">
        <f t="shared" si="11"/>
        <v>8000</v>
      </c>
      <c r="Z9" s="113">
        <f t="shared" si="2"/>
        <v>592000</v>
      </c>
    </row>
    <row r="10" spans="1:29" x14ac:dyDescent="0.2">
      <c r="A10" s="116">
        <v>8</v>
      </c>
      <c r="B10" s="237" t="s">
        <v>127</v>
      </c>
      <c r="C10" s="108"/>
      <c r="D10" s="207">
        <v>2</v>
      </c>
      <c r="E10" s="207"/>
      <c r="F10" s="208">
        <v>20</v>
      </c>
      <c r="G10" s="207"/>
      <c r="H10" s="207"/>
      <c r="I10" s="207"/>
      <c r="J10" s="207">
        <v>8</v>
      </c>
      <c r="K10" s="207">
        <v>4</v>
      </c>
      <c r="L10" s="207">
        <v>6</v>
      </c>
      <c r="M10" s="114">
        <f t="shared" si="0"/>
        <v>40</v>
      </c>
      <c r="O10" s="155">
        <v>6200</v>
      </c>
      <c r="P10" s="109"/>
      <c r="Q10" s="100">
        <f t="shared" si="3"/>
        <v>12400</v>
      </c>
      <c r="R10" s="100">
        <f t="shared" si="4"/>
        <v>0</v>
      </c>
      <c r="S10" s="209">
        <f t="shared" si="5"/>
        <v>124000</v>
      </c>
      <c r="T10" s="100">
        <f t="shared" si="6"/>
        <v>0</v>
      </c>
      <c r="U10" s="100">
        <f t="shared" si="7"/>
        <v>0</v>
      </c>
      <c r="V10" s="100">
        <f t="shared" si="8"/>
        <v>0</v>
      </c>
      <c r="W10" s="100">
        <f t="shared" si="9"/>
        <v>49600</v>
      </c>
      <c r="X10" s="100">
        <f t="shared" si="10"/>
        <v>24800</v>
      </c>
      <c r="Y10" s="100">
        <f t="shared" si="11"/>
        <v>37200</v>
      </c>
      <c r="Z10" s="113">
        <f t="shared" si="2"/>
        <v>248000</v>
      </c>
    </row>
    <row r="11" spans="1:29" x14ac:dyDescent="0.2">
      <c r="A11" s="116">
        <v>9</v>
      </c>
      <c r="B11" s="147" t="s">
        <v>128</v>
      </c>
      <c r="C11" s="108"/>
      <c r="D11" s="207">
        <v>1</v>
      </c>
      <c r="E11" s="207"/>
      <c r="F11" s="207">
        <v>10</v>
      </c>
      <c r="G11" s="207"/>
      <c r="H11" s="242">
        <v>15</v>
      </c>
      <c r="I11" s="207">
        <v>25</v>
      </c>
      <c r="J11" s="207">
        <v>8</v>
      </c>
      <c r="K11" s="207">
        <v>2</v>
      </c>
      <c r="L11" s="207">
        <v>1</v>
      </c>
      <c r="M11" s="114">
        <f t="shared" si="0"/>
        <v>62</v>
      </c>
      <c r="O11" s="228">
        <v>6500</v>
      </c>
      <c r="P11" s="109"/>
      <c r="Q11" s="100">
        <f t="shared" si="3"/>
        <v>6500</v>
      </c>
      <c r="R11" s="100">
        <f t="shared" si="4"/>
        <v>0</v>
      </c>
      <c r="S11" s="100">
        <f t="shared" si="5"/>
        <v>65000</v>
      </c>
      <c r="T11" s="100">
        <f t="shared" si="6"/>
        <v>0</v>
      </c>
      <c r="U11" s="100">
        <f t="shared" si="7"/>
        <v>97500</v>
      </c>
      <c r="V11" s="100">
        <f t="shared" si="8"/>
        <v>162500</v>
      </c>
      <c r="W11" s="100">
        <f t="shared" si="9"/>
        <v>52000</v>
      </c>
      <c r="X11" s="100">
        <f t="shared" si="10"/>
        <v>13000</v>
      </c>
      <c r="Y11" s="100">
        <f t="shared" si="11"/>
        <v>6500</v>
      </c>
      <c r="Z11" s="113">
        <f t="shared" si="2"/>
        <v>403000</v>
      </c>
    </row>
    <row r="12" spans="1:29" x14ac:dyDescent="0.2">
      <c r="A12" s="116">
        <v>10</v>
      </c>
      <c r="B12" s="147" t="s">
        <v>129</v>
      </c>
      <c r="C12" s="108"/>
      <c r="D12" s="207">
        <v>1</v>
      </c>
      <c r="E12" s="207"/>
      <c r="F12" s="242">
        <v>10</v>
      </c>
      <c r="G12" s="207"/>
      <c r="H12" s="242">
        <v>15</v>
      </c>
      <c r="I12" s="207">
        <v>25</v>
      </c>
      <c r="J12" s="207">
        <v>8</v>
      </c>
      <c r="K12" s="207">
        <v>2</v>
      </c>
      <c r="L12" s="207">
        <v>1</v>
      </c>
      <c r="M12" s="114">
        <f t="shared" si="0"/>
        <v>62</v>
      </c>
      <c r="O12" s="241">
        <v>6500</v>
      </c>
      <c r="P12" s="109"/>
      <c r="Q12" s="100">
        <f t="shared" si="3"/>
        <v>6500</v>
      </c>
      <c r="R12" s="100">
        <f t="shared" si="4"/>
        <v>0</v>
      </c>
      <c r="S12" s="100">
        <f t="shared" si="5"/>
        <v>65000</v>
      </c>
      <c r="T12" s="100">
        <f t="shared" si="6"/>
        <v>0</v>
      </c>
      <c r="U12" s="100">
        <f t="shared" si="7"/>
        <v>97500</v>
      </c>
      <c r="V12" s="100">
        <f t="shared" si="8"/>
        <v>162500</v>
      </c>
      <c r="W12" s="100">
        <f t="shared" si="9"/>
        <v>52000</v>
      </c>
      <c r="X12" s="100">
        <f t="shared" si="10"/>
        <v>13000</v>
      </c>
      <c r="Y12" s="100">
        <f t="shared" si="11"/>
        <v>6500</v>
      </c>
      <c r="Z12" s="113">
        <f t="shared" si="2"/>
        <v>403000</v>
      </c>
    </row>
    <row r="13" spans="1:29" ht="24" x14ac:dyDescent="0.2">
      <c r="A13" s="116">
        <v>11</v>
      </c>
      <c r="B13" s="147" t="s">
        <v>130</v>
      </c>
      <c r="C13" s="108"/>
      <c r="D13" s="207">
        <v>1</v>
      </c>
      <c r="E13" s="207"/>
      <c r="F13" s="207">
        <v>10</v>
      </c>
      <c r="G13" s="242">
        <v>10</v>
      </c>
      <c r="H13" s="207"/>
      <c r="I13" s="207">
        <v>25</v>
      </c>
      <c r="J13" s="207">
        <v>8</v>
      </c>
      <c r="K13" s="207">
        <v>2</v>
      </c>
      <c r="L13" s="207">
        <v>1</v>
      </c>
      <c r="M13" s="114">
        <f t="shared" si="0"/>
        <v>57</v>
      </c>
      <c r="O13" s="241">
        <v>4500</v>
      </c>
      <c r="P13" s="109"/>
      <c r="Q13" s="100">
        <f t="shared" si="3"/>
        <v>4500</v>
      </c>
      <c r="R13" s="100">
        <f t="shared" si="4"/>
        <v>0</v>
      </c>
      <c r="S13" s="100">
        <f t="shared" si="5"/>
        <v>45000</v>
      </c>
      <c r="T13" s="100">
        <f t="shared" si="6"/>
        <v>45000</v>
      </c>
      <c r="U13" s="100">
        <f t="shared" si="7"/>
        <v>0</v>
      </c>
      <c r="V13" s="100">
        <f t="shared" si="8"/>
        <v>112500</v>
      </c>
      <c r="W13" s="100">
        <f t="shared" si="9"/>
        <v>36000</v>
      </c>
      <c r="X13" s="100">
        <f t="shared" si="10"/>
        <v>9000</v>
      </c>
      <c r="Y13" s="100">
        <f t="shared" si="11"/>
        <v>4500</v>
      </c>
      <c r="Z13" s="113">
        <f t="shared" si="2"/>
        <v>256500</v>
      </c>
    </row>
    <row r="14" spans="1:29" x14ac:dyDescent="0.2">
      <c r="A14" s="116">
        <v>12</v>
      </c>
      <c r="B14" s="147" t="s">
        <v>131</v>
      </c>
      <c r="C14" s="108"/>
      <c r="D14" s="207">
        <v>1</v>
      </c>
      <c r="E14" s="207"/>
      <c r="F14" s="207"/>
      <c r="G14" s="207"/>
      <c r="H14" s="207"/>
      <c r="I14" s="207"/>
      <c r="J14" s="207">
        <v>8</v>
      </c>
      <c r="K14" s="207">
        <v>2</v>
      </c>
      <c r="L14" s="207">
        <v>1</v>
      </c>
      <c r="M14" s="114">
        <f t="shared" si="0"/>
        <v>12</v>
      </c>
      <c r="O14" s="241">
        <v>4500</v>
      </c>
      <c r="P14" s="109"/>
      <c r="Q14" s="100">
        <f t="shared" si="3"/>
        <v>4500</v>
      </c>
      <c r="R14" s="100">
        <f t="shared" si="4"/>
        <v>0</v>
      </c>
      <c r="S14" s="100">
        <f t="shared" si="5"/>
        <v>0</v>
      </c>
      <c r="T14" s="100">
        <f t="shared" si="6"/>
        <v>0</v>
      </c>
      <c r="U14" s="100">
        <f t="shared" si="7"/>
        <v>0</v>
      </c>
      <c r="V14" s="100">
        <f t="shared" si="8"/>
        <v>0</v>
      </c>
      <c r="W14" s="100">
        <f t="shared" si="9"/>
        <v>36000</v>
      </c>
      <c r="X14" s="100">
        <f t="shared" si="10"/>
        <v>9000</v>
      </c>
      <c r="Y14" s="100">
        <f t="shared" si="11"/>
        <v>4500</v>
      </c>
      <c r="Z14" s="113">
        <f t="shared" si="2"/>
        <v>54000</v>
      </c>
    </row>
    <row r="15" spans="1:29" x14ac:dyDescent="0.2">
      <c r="A15" s="116">
        <v>13</v>
      </c>
      <c r="B15" s="147" t="s">
        <v>132</v>
      </c>
      <c r="C15" s="108"/>
      <c r="D15" s="207">
        <v>1</v>
      </c>
      <c r="E15" s="207"/>
      <c r="F15" s="207">
        <v>10</v>
      </c>
      <c r="G15" s="242">
        <v>10</v>
      </c>
      <c r="H15" s="207"/>
      <c r="I15" s="207">
        <v>25</v>
      </c>
      <c r="J15" s="207">
        <v>8</v>
      </c>
      <c r="K15" s="207">
        <v>2</v>
      </c>
      <c r="L15" s="207">
        <v>1</v>
      </c>
      <c r="M15" s="114">
        <f t="shared" si="0"/>
        <v>57</v>
      </c>
      <c r="O15" s="228">
        <v>6500</v>
      </c>
      <c r="P15" s="109"/>
      <c r="Q15" s="100">
        <f t="shared" si="3"/>
        <v>6500</v>
      </c>
      <c r="R15" s="100">
        <f t="shared" si="4"/>
        <v>0</v>
      </c>
      <c r="S15" s="100">
        <f t="shared" si="5"/>
        <v>65000</v>
      </c>
      <c r="T15" s="100">
        <f t="shared" si="6"/>
        <v>65000</v>
      </c>
      <c r="U15" s="100">
        <f t="shared" si="7"/>
        <v>0</v>
      </c>
      <c r="V15" s="100">
        <f t="shared" si="8"/>
        <v>162500</v>
      </c>
      <c r="W15" s="100">
        <f t="shared" si="9"/>
        <v>52000</v>
      </c>
      <c r="X15" s="100">
        <f t="shared" si="10"/>
        <v>13000</v>
      </c>
      <c r="Y15" s="100">
        <f t="shared" si="11"/>
        <v>6500</v>
      </c>
      <c r="Z15" s="113">
        <f t="shared" si="2"/>
        <v>370500</v>
      </c>
    </row>
    <row r="16" spans="1:29" x14ac:dyDescent="0.2">
      <c r="A16" s="116">
        <v>14</v>
      </c>
      <c r="B16" s="147" t="s">
        <v>133</v>
      </c>
      <c r="C16" s="108"/>
      <c r="D16" s="207">
        <v>1</v>
      </c>
      <c r="E16" s="207"/>
      <c r="F16" s="207"/>
      <c r="G16" s="207"/>
      <c r="H16" s="207"/>
      <c r="I16" s="207"/>
      <c r="J16" s="207">
        <v>2</v>
      </c>
      <c r="K16" s="207">
        <v>2</v>
      </c>
      <c r="L16" s="207">
        <v>1</v>
      </c>
      <c r="M16" s="114">
        <f t="shared" si="0"/>
        <v>6</v>
      </c>
      <c r="O16" s="241">
        <v>6500</v>
      </c>
      <c r="P16" s="109"/>
      <c r="Q16" s="100">
        <f t="shared" si="3"/>
        <v>6500</v>
      </c>
      <c r="R16" s="100">
        <f t="shared" si="4"/>
        <v>0</v>
      </c>
      <c r="S16" s="100">
        <f t="shared" si="5"/>
        <v>0</v>
      </c>
      <c r="T16" s="100">
        <f t="shared" si="6"/>
        <v>0</v>
      </c>
      <c r="U16" s="100">
        <f t="shared" si="7"/>
        <v>0</v>
      </c>
      <c r="V16" s="100">
        <f t="shared" si="8"/>
        <v>0</v>
      </c>
      <c r="W16" s="100">
        <f t="shared" si="9"/>
        <v>13000</v>
      </c>
      <c r="X16" s="100">
        <f t="shared" si="10"/>
        <v>13000</v>
      </c>
      <c r="Y16" s="100">
        <f t="shared" si="11"/>
        <v>6500</v>
      </c>
      <c r="Z16" s="113">
        <f t="shared" si="2"/>
        <v>39000</v>
      </c>
    </row>
    <row r="17" spans="1:27" x14ac:dyDescent="0.2">
      <c r="A17" s="116">
        <v>15</v>
      </c>
      <c r="B17" s="147" t="s">
        <v>134</v>
      </c>
      <c r="C17" s="108"/>
      <c r="D17" s="207">
        <v>1</v>
      </c>
      <c r="E17" s="207"/>
      <c r="F17" s="207"/>
      <c r="G17" s="207"/>
      <c r="H17" s="207"/>
      <c r="I17" s="207"/>
      <c r="J17" s="207">
        <v>2</v>
      </c>
      <c r="K17" s="207">
        <v>2</v>
      </c>
      <c r="L17" s="207">
        <v>1</v>
      </c>
      <c r="M17" s="114">
        <f t="shared" si="0"/>
        <v>6</v>
      </c>
      <c r="O17" s="228">
        <v>6500</v>
      </c>
      <c r="P17" s="109"/>
      <c r="Q17" s="100">
        <f t="shared" si="3"/>
        <v>6500</v>
      </c>
      <c r="R17" s="100">
        <f t="shared" si="4"/>
        <v>0</v>
      </c>
      <c r="S17" s="100">
        <f t="shared" si="5"/>
        <v>0</v>
      </c>
      <c r="T17" s="100">
        <f t="shared" si="6"/>
        <v>0</v>
      </c>
      <c r="U17" s="100">
        <f t="shared" si="7"/>
        <v>0</v>
      </c>
      <c r="V17" s="100">
        <f t="shared" si="8"/>
        <v>0</v>
      </c>
      <c r="W17" s="100">
        <f t="shared" si="9"/>
        <v>13000</v>
      </c>
      <c r="X17" s="100">
        <f t="shared" si="10"/>
        <v>13000</v>
      </c>
      <c r="Y17" s="100">
        <f t="shared" si="11"/>
        <v>6500</v>
      </c>
      <c r="Z17" s="113">
        <f t="shared" si="2"/>
        <v>39000</v>
      </c>
    </row>
    <row r="18" spans="1:27" x14ac:dyDescent="0.2">
      <c r="A18" s="116">
        <v>16</v>
      </c>
      <c r="B18" s="147" t="s">
        <v>135</v>
      </c>
      <c r="C18" s="108"/>
      <c r="D18" s="207">
        <v>1</v>
      </c>
      <c r="E18" s="207"/>
      <c r="F18" s="207"/>
      <c r="G18" s="207"/>
      <c r="H18" s="207"/>
      <c r="I18" s="207"/>
      <c r="J18" s="207">
        <v>2</v>
      </c>
      <c r="K18" s="207">
        <v>2</v>
      </c>
      <c r="L18" s="207">
        <v>1</v>
      </c>
      <c r="M18" s="114">
        <f t="shared" si="0"/>
        <v>6</v>
      </c>
      <c r="O18" s="228">
        <v>6500</v>
      </c>
      <c r="P18" s="109"/>
      <c r="Q18" s="100">
        <f t="shared" si="3"/>
        <v>6500</v>
      </c>
      <c r="R18" s="100">
        <f t="shared" si="4"/>
        <v>0</v>
      </c>
      <c r="S18" s="100">
        <f t="shared" si="5"/>
        <v>0</v>
      </c>
      <c r="T18" s="100">
        <f t="shared" si="6"/>
        <v>0</v>
      </c>
      <c r="U18" s="100">
        <f t="shared" si="7"/>
        <v>0</v>
      </c>
      <c r="V18" s="100">
        <f t="shared" si="8"/>
        <v>0</v>
      </c>
      <c r="W18" s="100">
        <f t="shared" si="9"/>
        <v>13000</v>
      </c>
      <c r="X18" s="100">
        <f t="shared" si="10"/>
        <v>13000</v>
      </c>
      <c r="Y18" s="100">
        <f t="shared" si="11"/>
        <v>6500</v>
      </c>
      <c r="Z18" s="113">
        <f t="shared" si="2"/>
        <v>39000</v>
      </c>
    </row>
    <row r="19" spans="1:27" x14ac:dyDescent="0.2">
      <c r="A19" s="116">
        <v>17</v>
      </c>
      <c r="B19" s="147" t="s">
        <v>136</v>
      </c>
      <c r="C19" s="108"/>
      <c r="D19" s="207">
        <v>1</v>
      </c>
      <c r="E19" s="207"/>
      <c r="F19" s="207"/>
      <c r="G19" s="207"/>
      <c r="H19" s="207"/>
      <c r="I19" s="207"/>
      <c r="J19" s="207">
        <v>2</v>
      </c>
      <c r="K19" s="207">
        <v>2</v>
      </c>
      <c r="L19" s="207">
        <v>1</v>
      </c>
      <c r="M19" s="114">
        <f t="shared" si="0"/>
        <v>6</v>
      </c>
      <c r="O19" s="241">
        <v>6500</v>
      </c>
      <c r="P19" s="109"/>
      <c r="Q19" s="100">
        <f t="shared" si="3"/>
        <v>6500</v>
      </c>
      <c r="R19" s="100">
        <f t="shared" si="4"/>
        <v>0</v>
      </c>
      <c r="S19" s="100">
        <f t="shared" si="5"/>
        <v>0</v>
      </c>
      <c r="T19" s="100">
        <f t="shared" si="6"/>
        <v>0</v>
      </c>
      <c r="U19" s="100">
        <f t="shared" si="7"/>
        <v>0</v>
      </c>
      <c r="V19" s="100">
        <f t="shared" si="8"/>
        <v>0</v>
      </c>
      <c r="W19" s="100">
        <f t="shared" si="9"/>
        <v>13000</v>
      </c>
      <c r="X19" s="100">
        <f t="shared" si="10"/>
        <v>13000</v>
      </c>
      <c r="Y19" s="100">
        <f t="shared" si="11"/>
        <v>6500</v>
      </c>
      <c r="Z19" s="113">
        <f t="shared" si="2"/>
        <v>39000</v>
      </c>
    </row>
    <row r="20" spans="1:27" x14ac:dyDescent="0.2">
      <c r="A20" s="116">
        <v>18</v>
      </c>
      <c r="B20" s="147" t="s">
        <v>139</v>
      </c>
      <c r="C20" s="108"/>
      <c r="D20" s="207">
        <v>1</v>
      </c>
      <c r="E20" s="207"/>
      <c r="F20" s="207"/>
      <c r="G20" s="207"/>
      <c r="H20" s="207"/>
      <c r="I20" s="207"/>
      <c r="J20" s="207"/>
      <c r="K20" s="207">
        <v>6</v>
      </c>
      <c r="L20" s="207">
        <v>6</v>
      </c>
      <c r="M20" s="114">
        <f t="shared" si="0"/>
        <v>13</v>
      </c>
      <c r="O20" s="241">
        <v>14000</v>
      </c>
      <c r="P20" s="109"/>
      <c r="Q20" s="100">
        <f t="shared" si="3"/>
        <v>14000</v>
      </c>
      <c r="R20" s="100">
        <f t="shared" si="4"/>
        <v>0</v>
      </c>
      <c r="S20" s="100">
        <f t="shared" si="5"/>
        <v>0</v>
      </c>
      <c r="T20" s="100">
        <f t="shared" si="6"/>
        <v>0</v>
      </c>
      <c r="U20" s="100">
        <f t="shared" si="7"/>
        <v>0</v>
      </c>
      <c r="V20" s="100">
        <f t="shared" si="8"/>
        <v>0</v>
      </c>
      <c r="W20" s="100">
        <f t="shared" si="9"/>
        <v>0</v>
      </c>
      <c r="X20" s="100">
        <f t="shared" si="10"/>
        <v>84000</v>
      </c>
      <c r="Y20" s="100">
        <f t="shared" si="11"/>
        <v>84000</v>
      </c>
      <c r="Z20" s="113">
        <f t="shared" si="2"/>
        <v>182000</v>
      </c>
    </row>
    <row r="21" spans="1:27" x14ac:dyDescent="0.2">
      <c r="A21" s="116">
        <v>19</v>
      </c>
      <c r="B21" s="147"/>
      <c r="C21" s="108"/>
      <c r="D21" s="207"/>
      <c r="E21" s="207"/>
      <c r="F21" s="207"/>
      <c r="G21" s="207"/>
      <c r="H21" s="207"/>
      <c r="I21" s="207"/>
      <c r="J21" s="207"/>
      <c r="K21" s="207"/>
      <c r="L21" s="207"/>
      <c r="M21" s="114">
        <f t="shared" si="0"/>
        <v>0</v>
      </c>
      <c r="O21" s="156"/>
      <c r="P21" s="109"/>
      <c r="Q21" s="100">
        <f t="shared" si="3"/>
        <v>0</v>
      </c>
      <c r="R21" s="100">
        <f t="shared" si="4"/>
        <v>0</v>
      </c>
      <c r="S21" s="100">
        <f t="shared" si="5"/>
        <v>0</v>
      </c>
      <c r="T21" s="100">
        <f t="shared" si="6"/>
        <v>0</v>
      </c>
      <c r="U21" s="100">
        <f t="shared" si="7"/>
        <v>0</v>
      </c>
      <c r="V21" s="100">
        <f t="shared" si="8"/>
        <v>0</v>
      </c>
      <c r="W21" s="100">
        <f t="shared" si="9"/>
        <v>0</v>
      </c>
      <c r="X21" s="100">
        <f t="shared" si="10"/>
        <v>0</v>
      </c>
      <c r="Y21" s="100">
        <f t="shared" si="11"/>
        <v>0</v>
      </c>
      <c r="Z21" s="113">
        <f t="shared" si="2"/>
        <v>0</v>
      </c>
    </row>
    <row r="22" spans="1:27" x14ac:dyDescent="0.2">
      <c r="A22" s="116">
        <v>20</v>
      </c>
      <c r="B22" s="147"/>
      <c r="C22" s="108"/>
      <c r="D22" s="207"/>
      <c r="E22" s="207"/>
      <c r="F22" s="207"/>
      <c r="G22" s="207"/>
      <c r="H22" s="207"/>
      <c r="I22" s="207"/>
      <c r="J22" s="207"/>
      <c r="K22" s="207"/>
      <c r="L22" s="207"/>
      <c r="M22" s="114">
        <f t="shared" si="0"/>
        <v>0</v>
      </c>
      <c r="O22" s="156"/>
      <c r="P22" s="109"/>
      <c r="Q22" s="100">
        <f t="shared" si="3"/>
        <v>0</v>
      </c>
      <c r="R22" s="100">
        <f t="shared" si="4"/>
        <v>0</v>
      </c>
      <c r="S22" s="100">
        <f t="shared" si="5"/>
        <v>0</v>
      </c>
      <c r="T22" s="100">
        <f t="shared" si="6"/>
        <v>0</v>
      </c>
      <c r="U22" s="100">
        <f t="shared" si="7"/>
        <v>0</v>
      </c>
      <c r="V22" s="100">
        <f t="shared" si="8"/>
        <v>0</v>
      </c>
      <c r="W22" s="100">
        <f t="shared" si="9"/>
        <v>0</v>
      </c>
      <c r="X22" s="100">
        <f t="shared" si="10"/>
        <v>0</v>
      </c>
      <c r="Y22" s="100">
        <f t="shared" si="11"/>
        <v>0</v>
      </c>
      <c r="Z22" s="113">
        <f t="shared" si="2"/>
        <v>0</v>
      </c>
    </row>
    <row r="23" spans="1:27" x14ac:dyDescent="0.2">
      <c r="A23" s="116">
        <v>21</v>
      </c>
      <c r="B23" s="147"/>
      <c r="C23" s="108"/>
      <c r="D23" s="207"/>
      <c r="E23" s="207"/>
      <c r="F23" s="207"/>
      <c r="G23" s="207"/>
      <c r="H23" s="207"/>
      <c r="I23" s="207"/>
      <c r="J23" s="207"/>
      <c r="K23" s="207"/>
      <c r="L23" s="207"/>
      <c r="M23" s="114">
        <f t="shared" si="0"/>
        <v>0</v>
      </c>
      <c r="O23" s="155"/>
      <c r="P23" s="109"/>
      <c r="Q23" s="100">
        <f t="shared" si="3"/>
        <v>0</v>
      </c>
      <c r="R23" s="100">
        <f t="shared" si="4"/>
        <v>0</v>
      </c>
      <c r="S23" s="100">
        <f t="shared" si="5"/>
        <v>0</v>
      </c>
      <c r="T23" s="100">
        <f t="shared" si="6"/>
        <v>0</v>
      </c>
      <c r="U23" s="100">
        <f t="shared" si="7"/>
        <v>0</v>
      </c>
      <c r="V23" s="100">
        <f t="shared" si="8"/>
        <v>0</v>
      </c>
      <c r="W23" s="100">
        <f t="shared" si="9"/>
        <v>0</v>
      </c>
      <c r="X23" s="100">
        <f t="shared" si="10"/>
        <v>0</v>
      </c>
      <c r="Y23" s="100">
        <f t="shared" si="11"/>
        <v>0</v>
      </c>
      <c r="Z23" s="113">
        <f t="shared" si="2"/>
        <v>0</v>
      </c>
      <c r="AA23" s="180">
        <f>Z23/2</f>
        <v>0</v>
      </c>
    </row>
    <row r="24" spans="1:27" x14ac:dyDescent="0.2">
      <c r="A24" s="116">
        <v>22</v>
      </c>
      <c r="B24" s="147"/>
      <c r="C24" s="108"/>
      <c r="D24" s="207"/>
      <c r="E24" s="207"/>
      <c r="F24" s="207"/>
      <c r="G24" s="207"/>
      <c r="H24" s="207"/>
      <c r="I24" s="207"/>
      <c r="J24" s="207"/>
      <c r="K24" s="207"/>
      <c r="L24" s="207"/>
      <c r="M24" s="114">
        <f t="shared" si="0"/>
        <v>0</v>
      </c>
      <c r="O24" s="156"/>
      <c r="P24" s="109"/>
      <c r="Q24" s="100">
        <f t="shared" si="3"/>
        <v>0</v>
      </c>
      <c r="R24" s="100">
        <f t="shared" si="4"/>
        <v>0</v>
      </c>
      <c r="S24" s="100">
        <f t="shared" si="5"/>
        <v>0</v>
      </c>
      <c r="T24" s="100">
        <f t="shared" si="6"/>
        <v>0</v>
      </c>
      <c r="U24" s="100">
        <f t="shared" si="7"/>
        <v>0</v>
      </c>
      <c r="V24" s="100">
        <f t="shared" si="8"/>
        <v>0</v>
      </c>
      <c r="W24" s="100">
        <f t="shared" si="9"/>
        <v>0</v>
      </c>
      <c r="X24" s="100">
        <f t="shared" si="10"/>
        <v>0</v>
      </c>
      <c r="Y24" s="100">
        <f t="shared" si="11"/>
        <v>0</v>
      </c>
      <c r="Z24" s="113">
        <f t="shared" si="2"/>
        <v>0</v>
      </c>
    </row>
    <row r="25" spans="1:27" x14ac:dyDescent="0.2">
      <c r="A25" s="116">
        <v>23</v>
      </c>
      <c r="B25" s="147"/>
      <c r="C25" s="108"/>
      <c r="D25" s="207"/>
      <c r="E25" s="207"/>
      <c r="F25" s="207"/>
      <c r="G25" s="207"/>
      <c r="H25" s="207"/>
      <c r="I25" s="207"/>
      <c r="J25" s="207"/>
      <c r="K25" s="207"/>
      <c r="L25" s="207"/>
      <c r="M25" s="114">
        <f t="shared" si="0"/>
        <v>0</v>
      </c>
      <c r="O25" s="156"/>
      <c r="P25" s="109"/>
      <c r="Q25" s="100">
        <f t="shared" si="3"/>
        <v>0</v>
      </c>
      <c r="R25" s="100">
        <f t="shared" si="4"/>
        <v>0</v>
      </c>
      <c r="S25" s="100">
        <f t="shared" si="5"/>
        <v>0</v>
      </c>
      <c r="T25" s="100">
        <f t="shared" si="6"/>
        <v>0</v>
      </c>
      <c r="U25" s="100">
        <f t="shared" si="7"/>
        <v>0</v>
      </c>
      <c r="V25" s="100">
        <f t="shared" si="8"/>
        <v>0</v>
      </c>
      <c r="W25" s="100">
        <f t="shared" si="9"/>
        <v>0</v>
      </c>
      <c r="X25" s="100">
        <f t="shared" si="10"/>
        <v>0</v>
      </c>
      <c r="Y25" s="100">
        <f t="shared" si="11"/>
        <v>0</v>
      </c>
      <c r="Z25" s="113">
        <f t="shared" si="2"/>
        <v>0</v>
      </c>
    </row>
    <row r="26" spans="1:27" x14ac:dyDescent="0.2">
      <c r="A26" s="116">
        <v>24</v>
      </c>
      <c r="B26" s="147"/>
      <c r="C26" s="108"/>
      <c r="D26" s="207"/>
      <c r="E26" s="207"/>
      <c r="F26" s="207"/>
      <c r="G26" s="207"/>
      <c r="H26" s="207"/>
      <c r="I26" s="207"/>
      <c r="J26" s="207"/>
      <c r="K26" s="207"/>
      <c r="L26" s="207"/>
      <c r="M26" s="114">
        <f t="shared" si="0"/>
        <v>0</v>
      </c>
      <c r="O26" s="155"/>
      <c r="P26" s="109"/>
      <c r="Q26" s="100">
        <f t="shared" si="3"/>
        <v>0</v>
      </c>
      <c r="R26" s="100">
        <f t="shared" si="4"/>
        <v>0</v>
      </c>
      <c r="S26" s="100">
        <f t="shared" si="5"/>
        <v>0</v>
      </c>
      <c r="T26" s="100">
        <f t="shared" si="6"/>
        <v>0</v>
      </c>
      <c r="U26" s="100">
        <f t="shared" si="7"/>
        <v>0</v>
      </c>
      <c r="V26" s="100">
        <f t="shared" si="8"/>
        <v>0</v>
      </c>
      <c r="W26" s="100">
        <f t="shared" si="9"/>
        <v>0</v>
      </c>
      <c r="X26" s="100">
        <f t="shared" si="10"/>
        <v>0</v>
      </c>
      <c r="Y26" s="100">
        <f t="shared" si="11"/>
        <v>0</v>
      </c>
      <c r="Z26" s="113">
        <f t="shared" si="2"/>
        <v>0</v>
      </c>
    </row>
    <row r="27" spans="1:27" x14ac:dyDescent="0.2">
      <c r="A27" s="116">
        <v>25</v>
      </c>
      <c r="B27" s="147"/>
      <c r="C27" s="108"/>
      <c r="D27" s="207"/>
      <c r="E27" s="207"/>
      <c r="F27" s="207"/>
      <c r="G27" s="207"/>
      <c r="H27" s="207"/>
      <c r="I27" s="207"/>
      <c r="J27" s="207"/>
      <c r="K27" s="207"/>
      <c r="L27" s="207"/>
      <c r="M27" s="114">
        <f t="shared" si="0"/>
        <v>0</v>
      </c>
      <c r="O27" s="154"/>
      <c r="P27" s="109"/>
      <c r="Q27" s="100">
        <f t="shared" si="3"/>
        <v>0</v>
      </c>
      <c r="R27" s="100">
        <f t="shared" si="4"/>
        <v>0</v>
      </c>
      <c r="S27" s="100">
        <f t="shared" si="5"/>
        <v>0</v>
      </c>
      <c r="T27" s="100">
        <f t="shared" si="6"/>
        <v>0</v>
      </c>
      <c r="U27" s="100">
        <f t="shared" si="7"/>
        <v>0</v>
      </c>
      <c r="V27" s="100">
        <f t="shared" si="8"/>
        <v>0</v>
      </c>
      <c r="W27" s="100">
        <f t="shared" si="9"/>
        <v>0</v>
      </c>
      <c r="X27" s="100">
        <f t="shared" si="10"/>
        <v>0</v>
      </c>
      <c r="Y27" s="100">
        <f t="shared" si="11"/>
        <v>0</v>
      </c>
      <c r="Z27" s="113">
        <f t="shared" si="2"/>
        <v>0</v>
      </c>
    </row>
    <row r="28" spans="1:27" x14ac:dyDescent="0.2">
      <c r="A28" s="245" t="s">
        <v>15</v>
      </c>
      <c r="B28" s="245"/>
      <c r="C28" s="200"/>
      <c r="D28" s="59">
        <f>SUM(D3:D27)</f>
        <v>67</v>
      </c>
      <c r="E28" s="59">
        <f t="shared" ref="E28:L28" si="12">SUM(E3:E27)</f>
        <v>10</v>
      </c>
      <c r="F28" s="59">
        <f t="shared" si="12"/>
        <v>110</v>
      </c>
      <c r="G28" s="59">
        <f t="shared" si="12"/>
        <v>85</v>
      </c>
      <c r="H28" s="59">
        <f t="shared" si="12"/>
        <v>90</v>
      </c>
      <c r="I28" s="59">
        <f t="shared" si="12"/>
        <v>235</v>
      </c>
      <c r="J28" s="59">
        <f t="shared" si="12"/>
        <v>133</v>
      </c>
      <c r="K28" s="59">
        <f t="shared" si="12"/>
        <v>93</v>
      </c>
      <c r="L28" s="59">
        <f t="shared" si="12"/>
        <v>104</v>
      </c>
      <c r="M28" s="59">
        <f>SUM(M3:M27)</f>
        <v>927</v>
      </c>
      <c r="N28" s="107"/>
      <c r="O28" s="106"/>
      <c r="P28" s="49"/>
      <c r="Q28" s="101">
        <f>SUM(Q3:Q27)</f>
        <v>476134</v>
      </c>
      <c r="R28" s="101">
        <f t="shared" ref="R28:Y28" si="13">SUM(R3:R27)</f>
        <v>75000</v>
      </c>
      <c r="S28" s="101">
        <f t="shared" si="13"/>
        <v>732670</v>
      </c>
      <c r="T28" s="101">
        <f t="shared" si="13"/>
        <v>609170</v>
      </c>
      <c r="U28" s="101">
        <f t="shared" si="13"/>
        <v>660000</v>
      </c>
      <c r="V28" s="101">
        <f t="shared" si="13"/>
        <v>1570345</v>
      </c>
      <c r="W28" s="101">
        <f t="shared" si="13"/>
        <v>902036</v>
      </c>
      <c r="X28" s="101">
        <f t="shared" si="13"/>
        <v>678768</v>
      </c>
      <c r="Y28" s="101">
        <f t="shared" si="13"/>
        <v>797602</v>
      </c>
      <c r="Z28" s="101">
        <f>SUM(Z3:Z27)</f>
        <v>6501725</v>
      </c>
      <c r="AA28" s="149"/>
    </row>
    <row r="29" spans="1:27" x14ac:dyDescent="0.2">
      <c r="D29" s="83">
        <f t="shared" ref="D29:L29" si="14">D28/$M$28</f>
        <v>7.2276159654800429E-2</v>
      </c>
      <c r="E29" s="83">
        <f t="shared" si="14"/>
        <v>1.0787486515641856E-2</v>
      </c>
      <c r="F29" s="83">
        <f t="shared" si="14"/>
        <v>0.11866235167206041</v>
      </c>
      <c r="G29" s="83">
        <f t="shared" si="14"/>
        <v>9.1693635382955774E-2</v>
      </c>
      <c r="H29" s="83">
        <f t="shared" si="14"/>
        <v>9.7087378640776698E-2</v>
      </c>
      <c r="I29" s="83">
        <f t="shared" si="14"/>
        <v>0.25350593311758363</v>
      </c>
      <c r="J29" s="83">
        <f t="shared" si="14"/>
        <v>0.14347357065803668</v>
      </c>
      <c r="K29" s="83">
        <f t="shared" si="14"/>
        <v>0.10032362459546926</v>
      </c>
      <c r="L29" s="83">
        <f t="shared" si="14"/>
        <v>0.1121898597626753</v>
      </c>
      <c r="M29" s="111">
        <f>SUM(D29:L29)</f>
        <v>1</v>
      </c>
      <c r="Q29" s="7">
        <f t="shared" ref="Q29:Y29" si="15">Q28/$Z$28</f>
        <v>7.3231949982504638E-2</v>
      </c>
      <c r="R29" s="7">
        <f t="shared" si="15"/>
        <v>1.1535400220710658E-2</v>
      </c>
      <c r="S29" s="7">
        <f t="shared" si="15"/>
        <v>0.11268855572944103</v>
      </c>
      <c r="T29" s="7">
        <f t="shared" si="15"/>
        <v>9.3693596699337481E-2</v>
      </c>
      <c r="U29" s="7">
        <f t="shared" si="15"/>
        <v>0.10151152194225378</v>
      </c>
      <c r="V29" s="7">
        <f t="shared" si="15"/>
        <v>0.24152744079455837</v>
      </c>
      <c r="W29" s="7">
        <f t="shared" si="15"/>
        <v>0.13873795031318611</v>
      </c>
      <c r="X29" s="7">
        <f t="shared" si="15"/>
        <v>0.10439814049348442</v>
      </c>
      <c r="Y29" s="7">
        <f t="shared" si="15"/>
        <v>0.12267544382452349</v>
      </c>
      <c r="Z29" s="112">
        <f>SUM(Q29:Y29)</f>
        <v>0.99999999999999989</v>
      </c>
      <c r="AA29" s="148"/>
    </row>
    <row r="30" spans="1:27" x14ac:dyDescent="0.2">
      <c r="Q30" s="230">
        <f>'Top down'!E3</f>
        <v>600000</v>
      </c>
      <c r="R30" s="230">
        <f>'Top down'!E4</f>
        <v>100000</v>
      </c>
      <c r="S30" s="230">
        <f>'Top down'!E5</f>
        <v>1000000</v>
      </c>
      <c r="T30" s="230">
        <f>'Top down'!E6</f>
        <v>1000000</v>
      </c>
      <c r="U30" s="230">
        <f>'Top down'!E7</f>
        <v>1000000</v>
      </c>
      <c r="V30" s="230">
        <f>'Top down'!E8</f>
        <v>3500000</v>
      </c>
      <c r="W30" s="230">
        <f>'Top down'!E9</f>
        <v>1200000</v>
      </c>
      <c r="X30" s="230">
        <f>'Top down'!E10</f>
        <v>800000</v>
      </c>
      <c r="Y30" s="230">
        <f>'Top down'!E11</f>
        <v>800000</v>
      </c>
      <c r="Z30" s="229"/>
    </row>
    <row r="31" spans="1:27" x14ac:dyDescent="0.2">
      <c r="D31" s="82"/>
      <c r="E31" s="82"/>
      <c r="F31" s="82"/>
      <c r="G31" s="82" t="s">
        <v>137</v>
      </c>
      <c r="H31" s="82" t="s">
        <v>138</v>
      </c>
      <c r="I31" s="82"/>
      <c r="J31" s="82"/>
      <c r="K31" s="82"/>
      <c r="L31" s="82"/>
      <c r="M31" s="195"/>
      <c r="O31" s="231" t="s">
        <v>112</v>
      </c>
      <c r="P31" s="232"/>
      <c r="Q31" s="233">
        <f>'Travel costs'!E38</f>
        <v>121500</v>
      </c>
      <c r="R31" s="233">
        <f>'Travel costs'!F38</f>
        <v>0</v>
      </c>
      <c r="S31" s="233">
        <f>'Travel costs'!G38</f>
        <v>19500</v>
      </c>
      <c r="T31" s="233">
        <f>'Travel costs'!H38</f>
        <v>19500</v>
      </c>
      <c r="U31" s="233">
        <f>'Travel costs'!I38</f>
        <v>0</v>
      </c>
      <c r="V31" s="233">
        <f>'Travel costs'!J38</f>
        <v>19500</v>
      </c>
      <c r="W31" s="233">
        <f>'Travel costs'!K38</f>
        <v>0</v>
      </c>
      <c r="X31" s="233">
        <f>'Travel costs'!L38</f>
        <v>24000</v>
      </c>
      <c r="Y31" s="233">
        <f>'Travel costs'!M38</f>
        <v>19500</v>
      </c>
      <c r="Z31" s="233">
        <f>SUM(Q31:Y31)</f>
        <v>223500</v>
      </c>
    </row>
    <row r="32" spans="1:27" x14ac:dyDescent="0.2">
      <c r="O32" s="231" t="s">
        <v>113</v>
      </c>
      <c r="P32" s="232"/>
      <c r="Q32" s="234">
        <f>'Other costs'!E103</f>
        <v>30000</v>
      </c>
      <c r="R32" s="234">
        <f>'Other costs'!F103</f>
        <v>0</v>
      </c>
      <c r="S32" s="234">
        <f>'Other costs'!G103</f>
        <v>0</v>
      </c>
      <c r="T32" s="234">
        <f>'Other costs'!H103</f>
        <v>0</v>
      </c>
      <c r="U32" s="234">
        <f>'Other costs'!I103</f>
        <v>0</v>
      </c>
      <c r="V32" s="234">
        <f>'Other costs'!J103</f>
        <v>0</v>
      </c>
      <c r="W32" s="234">
        <f>'Other costs'!K103</f>
        <v>0</v>
      </c>
      <c r="X32" s="234">
        <f>'Other costs'!L103</f>
        <v>0</v>
      </c>
      <c r="Y32" s="234">
        <f>'Other costs'!M103</f>
        <v>0</v>
      </c>
      <c r="Z32" s="233">
        <f>SUM(Q32:Y32)</f>
        <v>30000</v>
      </c>
    </row>
    <row r="33" spans="7:26" ht="15" x14ac:dyDescent="0.2">
      <c r="G33" s="85"/>
      <c r="O33" s="231" t="s">
        <v>114</v>
      </c>
      <c r="P33" s="232"/>
      <c r="Q33" s="234">
        <f>(Q28+Q31+Q32)*25%</f>
        <v>156908.5</v>
      </c>
      <c r="R33" s="234">
        <f t="shared" ref="R33:Y33" si="16">(R28+R31+R32)*25%</f>
        <v>18750</v>
      </c>
      <c r="S33" s="234">
        <f t="shared" si="16"/>
        <v>188042.5</v>
      </c>
      <c r="T33" s="234">
        <f t="shared" si="16"/>
        <v>157167.5</v>
      </c>
      <c r="U33" s="234">
        <f t="shared" si="16"/>
        <v>165000</v>
      </c>
      <c r="V33" s="234">
        <f t="shared" si="16"/>
        <v>397461.25</v>
      </c>
      <c r="W33" s="234">
        <f t="shared" si="16"/>
        <v>225509</v>
      </c>
      <c r="X33" s="234">
        <f t="shared" si="16"/>
        <v>175692</v>
      </c>
      <c r="Y33" s="234">
        <f t="shared" si="16"/>
        <v>204275.5</v>
      </c>
      <c r="Z33" s="233">
        <f t="shared" ref="Z33:Z35" si="17">SUM(Q33:Y33)</f>
        <v>1688806.25</v>
      </c>
    </row>
    <row r="34" spans="7:26" ht="15" x14ac:dyDescent="0.2">
      <c r="G34" s="85"/>
      <c r="O34" s="231" t="s">
        <v>85</v>
      </c>
      <c r="P34" s="232"/>
      <c r="Q34" s="234"/>
      <c r="R34" s="234"/>
      <c r="S34" s="234"/>
      <c r="T34" s="234"/>
      <c r="U34" s="234"/>
      <c r="V34" s="234"/>
      <c r="W34" s="234"/>
      <c r="X34" s="234"/>
      <c r="Y34" s="234"/>
      <c r="Z34" s="233">
        <f t="shared" si="17"/>
        <v>0</v>
      </c>
    </row>
    <row r="35" spans="7:26" x14ac:dyDescent="0.2">
      <c r="O35" s="231" t="s">
        <v>95</v>
      </c>
      <c r="P35" s="232"/>
      <c r="Q35" s="234">
        <f>Q28+Q31+Q32+Q33+Q34</f>
        <v>784542.5</v>
      </c>
      <c r="R35" s="234">
        <f t="shared" ref="R35:Y35" si="18">R28+R31+R32+R33+R34</f>
        <v>93750</v>
      </c>
      <c r="S35" s="234">
        <f t="shared" si="18"/>
        <v>940212.5</v>
      </c>
      <c r="T35" s="234">
        <f t="shared" si="18"/>
        <v>785837.5</v>
      </c>
      <c r="U35" s="234">
        <f t="shared" si="18"/>
        <v>825000</v>
      </c>
      <c r="V35" s="234">
        <f t="shared" si="18"/>
        <v>1987306.25</v>
      </c>
      <c r="W35" s="234">
        <f t="shared" si="18"/>
        <v>1127545</v>
      </c>
      <c r="X35" s="234">
        <f t="shared" si="18"/>
        <v>878460</v>
      </c>
      <c r="Y35" s="234">
        <f t="shared" si="18"/>
        <v>1021377.5</v>
      </c>
      <c r="Z35" s="233">
        <f t="shared" si="17"/>
        <v>8444031.25</v>
      </c>
    </row>
  </sheetData>
  <dataConsolidate/>
  <mergeCells count="2">
    <mergeCell ref="D1:M1"/>
    <mergeCell ref="A28:B28"/>
  </mergeCells>
  <phoneticPr fontId="1" type="noConversion"/>
  <conditionalFormatting sqref="B3:B27">
    <cfRule type="cellIs" dxfId="0" priority="2" operator="equal">
      <formula>"x"</formula>
    </cfRule>
  </conditionalFormatting>
  <pageMargins left="0.75" right="0.75" top="1" bottom="1" header="0.5" footer="0.5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41"/>
  <sheetViews>
    <sheetView showGridLines="0" zoomScale="110" zoomScaleNormal="110" zoomScalePageLayoutView="110" workbookViewId="0">
      <selection activeCell="D39" sqref="D39"/>
    </sheetView>
  </sheetViews>
  <sheetFormatPr baseColWidth="10" defaultColWidth="9.1640625" defaultRowHeight="12" x14ac:dyDescent="0.15"/>
  <cols>
    <col min="1" max="1" width="4.1640625" style="53" customWidth="1"/>
    <col min="2" max="2" width="31" style="53" bestFit="1" customWidth="1"/>
    <col min="3" max="3" width="8" style="53" bestFit="1" customWidth="1"/>
    <col min="4" max="16" width="9.1640625" style="53" customWidth="1"/>
    <col min="17" max="17" width="4.1640625" style="53" bestFit="1" customWidth="1"/>
    <col min="18" max="18" width="3.33203125" style="53" customWidth="1"/>
    <col min="19" max="25" width="3.83203125" style="53" customWidth="1"/>
    <col min="26" max="26" width="7.83203125" style="53" customWidth="1"/>
    <col min="27" max="37" width="3.83203125" style="53" customWidth="1"/>
    <col min="38" max="38" width="8.83203125" style="53" customWidth="1"/>
    <col min="39" max="49" width="3.83203125" style="53" customWidth="1"/>
    <col min="50" max="50" width="9.5" style="53" customWidth="1"/>
    <col min="51" max="51" width="7.5" style="53" customWidth="1"/>
    <col min="52" max="52" width="3.83203125" style="53" bestFit="1" customWidth="1"/>
    <col min="53" max="16384" width="9.1640625" style="53"/>
  </cols>
  <sheetData>
    <row r="1" spans="1:53" ht="19" customHeight="1" x14ac:dyDescent="0.15">
      <c r="A1" s="236" t="s">
        <v>124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</row>
    <row r="2" spans="1:53" ht="6" customHeight="1" thickBot="1" x14ac:dyDescent="0.2"/>
    <row r="3" spans="1:53" x14ac:dyDescent="0.15">
      <c r="C3" s="74" t="s">
        <v>16</v>
      </c>
      <c r="D3" s="75" t="s">
        <v>17</v>
      </c>
      <c r="E3" s="75" t="s">
        <v>18</v>
      </c>
      <c r="F3" s="75" t="s">
        <v>19</v>
      </c>
      <c r="G3" s="75" t="s">
        <v>20</v>
      </c>
      <c r="H3" s="75" t="s">
        <v>21</v>
      </c>
      <c r="I3" s="75" t="s">
        <v>22</v>
      </c>
      <c r="J3" s="75" t="s">
        <v>23</v>
      </c>
      <c r="K3" s="75" t="s">
        <v>24</v>
      </c>
      <c r="L3" s="75" t="s">
        <v>25</v>
      </c>
      <c r="M3" s="75" t="s">
        <v>26</v>
      </c>
      <c r="N3" s="150" t="s">
        <v>27</v>
      </c>
      <c r="O3" s="76" t="s">
        <v>28</v>
      </c>
      <c r="P3" s="75" t="s">
        <v>29</v>
      </c>
      <c r="Q3" s="75" t="s">
        <v>30</v>
      </c>
      <c r="R3" s="75" t="s">
        <v>31</v>
      </c>
      <c r="S3" s="75" t="s">
        <v>32</v>
      </c>
      <c r="T3" s="75" t="s">
        <v>33</v>
      </c>
      <c r="U3" s="75" t="s">
        <v>34</v>
      </c>
      <c r="V3" s="75" t="s">
        <v>35</v>
      </c>
      <c r="W3" s="75" t="s">
        <v>36</v>
      </c>
      <c r="X3" s="75" t="s">
        <v>37</v>
      </c>
      <c r="Y3" s="75" t="s">
        <v>38</v>
      </c>
      <c r="Z3" s="150" t="s">
        <v>39</v>
      </c>
      <c r="AA3" s="76" t="s">
        <v>40</v>
      </c>
      <c r="AB3" s="75" t="s">
        <v>41</v>
      </c>
      <c r="AC3" s="75" t="s">
        <v>42</v>
      </c>
      <c r="AD3" s="75" t="s">
        <v>43</v>
      </c>
      <c r="AE3" s="75" t="s">
        <v>44</v>
      </c>
      <c r="AF3" s="75" t="s">
        <v>45</v>
      </c>
      <c r="AG3" s="75" t="s">
        <v>46</v>
      </c>
      <c r="AH3" s="75" t="s">
        <v>47</v>
      </c>
      <c r="AI3" s="75" t="s">
        <v>48</v>
      </c>
      <c r="AJ3" s="75" t="s">
        <v>49</v>
      </c>
      <c r="AK3" s="75" t="s">
        <v>50</v>
      </c>
      <c r="AL3" s="150" t="s">
        <v>51</v>
      </c>
      <c r="AM3" s="76" t="s">
        <v>52</v>
      </c>
      <c r="AN3" s="75" t="s">
        <v>53</v>
      </c>
      <c r="AO3" s="75" t="s">
        <v>54</v>
      </c>
      <c r="AP3" s="75" t="s">
        <v>55</v>
      </c>
      <c r="AQ3" s="75" t="s">
        <v>56</v>
      </c>
      <c r="AR3" s="75" t="s">
        <v>57</v>
      </c>
      <c r="AS3" s="75" t="s">
        <v>58</v>
      </c>
      <c r="AT3" s="75" t="s">
        <v>59</v>
      </c>
      <c r="AU3" s="75" t="s">
        <v>60</v>
      </c>
      <c r="AV3" s="75" t="s">
        <v>61</v>
      </c>
      <c r="AW3" s="75" t="s">
        <v>62</v>
      </c>
      <c r="AX3" s="75" t="s">
        <v>63</v>
      </c>
    </row>
    <row r="4" spans="1:53" ht="3.75" customHeight="1" thickBot="1" x14ac:dyDescent="0.2">
      <c r="N4" s="151"/>
      <c r="Z4" s="151"/>
      <c r="AL4" s="151"/>
    </row>
    <row r="5" spans="1:53" x14ac:dyDescent="0.15">
      <c r="B5" s="222" t="s">
        <v>64</v>
      </c>
      <c r="C5" s="56" t="s">
        <v>65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152" t="s">
        <v>65</v>
      </c>
      <c r="O5" s="60"/>
      <c r="P5" s="54"/>
      <c r="Q5" s="54"/>
      <c r="R5" s="54"/>
      <c r="S5" s="60"/>
      <c r="T5" s="54"/>
      <c r="U5" s="54"/>
      <c r="V5" s="54"/>
      <c r="W5" s="54"/>
      <c r="X5" s="54"/>
      <c r="Y5" s="54"/>
      <c r="Z5" s="152" t="s">
        <v>65</v>
      </c>
      <c r="AA5" s="60"/>
      <c r="AB5" s="54"/>
      <c r="AC5" s="54"/>
      <c r="AD5" s="77"/>
      <c r="AE5" s="60"/>
      <c r="AF5" s="54"/>
      <c r="AG5" s="54"/>
      <c r="AH5" s="54"/>
      <c r="AI5" s="54"/>
      <c r="AJ5" s="54"/>
      <c r="AK5" s="54"/>
      <c r="AL5" s="152" t="s">
        <v>65</v>
      </c>
      <c r="AM5" s="60"/>
      <c r="AN5" s="54"/>
      <c r="AO5" s="54"/>
      <c r="AP5" s="60"/>
      <c r="AQ5" s="60"/>
      <c r="AR5" s="54"/>
      <c r="AS5" s="54"/>
      <c r="AT5" s="54"/>
      <c r="AU5" s="54"/>
      <c r="AV5" s="54"/>
      <c r="AW5" s="54"/>
      <c r="AX5" s="54" t="s">
        <v>65</v>
      </c>
      <c r="AY5" s="182">
        <f>COUNTIFS(C5:AX5,AZ5)</f>
        <v>5</v>
      </c>
      <c r="AZ5" s="79" t="s">
        <v>65</v>
      </c>
    </row>
    <row r="6" spans="1:53" ht="13.5" customHeight="1" x14ac:dyDescent="0.15">
      <c r="B6" s="222" t="s">
        <v>66</v>
      </c>
      <c r="C6" s="57"/>
      <c r="D6" s="58"/>
      <c r="E6" s="58"/>
      <c r="F6" s="58"/>
      <c r="G6" s="58"/>
      <c r="H6" s="58" t="s">
        <v>67</v>
      </c>
      <c r="I6" s="58"/>
      <c r="J6" s="58"/>
      <c r="K6" s="58"/>
      <c r="L6" s="58"/>
      <c r="M6" s="58"/>
      <c r="N6" s="78"/>
      <c r="O6" s="61"/>
      <c r="P6" s="61"/>
      <c r="Q6" s="58"/>
      <c r="R6" s="61"/>
      <c r="S6" s="61"/>
      <c r="T6" s="61" t="s">
        <v>67</v>
      </c>
      <c r="U6" s="61"/>
      <c r="V6" s="61"/>
      <c r="W6" s="61"/>
      <c r="X6" s="61"/>
      <c r="Y6" s="58"/>
      <c r="Z6" s="78"/>
      <c r="AA6" s="61"/>
      <c r="AB6" s="61"/>
      <c r="AC6" s="61"/>
      <c r="AD6" s="61"/>
      <c r="AE6" s="61"/>
      <c r="AF6" s="61" t="s">
        <v>67</v>
      </c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 t="s">
        <v>67</v>
      </c>
      <c r="AS6" s="61"/>
      <c r="AT6" s="58"/>
      <c r="AU6" s="58"/>
      <c r="AV6" s="58"/>
      <c r="AW6" s="58"/>
      <c r="AX6" s="58"/>
      <c r="AY6" s="182">
        <f>COUNTIFS(C6:AX6,AZ6)</f>
        <v>4</v>
      </c>
      <c r="AZ6" s="79" t="s">
        <v>67</v>
      </c>
    </row>
    <row r="7" spans="1:53" s="63" customFormat="1" ht="13.5" customHeight="1" thickBot="1" x14ac:dyDescent="0.2">
      <c r="B7" s="64" t="s">
        <v>115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153"/>
      <c r="O7" s="67" t="s">
        <v>68</v>
      </c>
      <c r="P7" s="67"/>
      <c r="Q7" s="67"/>
      <c r="R7" s="66"/>
      <c r="S7" s="67"/>
      <c r="T7" s="66"/>
      <c r="U7" s="66"/>
      <c r="V7" s="66"/>
      <c r="W7" s="66"/>
      <c r="X7" s="66"/>
      <c r="Y7" s="66"/>
      <c r="Z7" s="153"/>
      <c r="AA7" s="67" t="s">
        <v>68</v>
      </c>
      <c r="AB7" s="66"/>
      <c r="AC7" s="66"/>
      <c r="AD7" s="66"/>
      <c r="AE7" s="67"/>
      <c r="AF7" s="66"/>
      <c r="AG7" s="66"/>
      <c r="AH7" s="66"/>
      <c r="AI7" s="66"/>
      <c r="AJ7" s="66"/>
      <c r="AK7" s="66"/>
      <c r="AL7" s="153"/>
      <c r="AM7" s="67" t="s">
        <v>68</v>
      </c>
      <c r="AN7" s="66"/>
      <c r="AO7" s="66"/>
      <c r="AP7" s="66"/>
      <c r="AQ7" s="67"/>
      <c r="AR7" s="66"/>
      <c r="AS7" s="66"/>
      <c r="AT7" s="66"/>
      <c r="AU7" s="66"/>
      <c r="AV7" s="66"/>
      <c r="AW7" s="66"/>
      <c r="AX7" s="179"/>
      <c r="AY7" s="68">
        <f>COUNTIFS(C7:AX7,AZ7)</f>
        <v>3</v>
      </c>
      <c r="AZ7" s="80" t="s">
        <v>68</v>
      </c>
    </row>
    <row r="8" spans="1:53" ht="4" customHeight="1" x14ac:dyDescent="0.15"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</row>
    <row r="9" spans="1:53" ht="15" x14ac:dyDescent="0.2">
      <c r="A9" s="157"/>
      <c r="B9" s="72" t="s">
        <v>116</v>
      </c>
      <c r="C9" s="164">
        <v>1500</v>
      </c>
    </row>
    <row r="10" spans="1:53" ht="15" x14ac:dyDescent="0.2">
      <c r="A10" s="157"/>
      <c r="B10" s="72" t="s">
        <v>117</v>
      </c>
      <c r="C10" s="164">
        <v>3000</v>
      </c>
    </row>
    <row r="11" spans="1:53" ht="5" customHeight="1" x14ac:dyDescent="0.2">
      <c r="A11" s="62"/>
      <c r="B11" s="72"/>
      <c r="C11" s="73"/>
    </row>
    <row r="12" spans="1:53" s="70" customFormat="1" ht="30" x14ac:dyDescent="0.15">
      <c r="A12" s="183"/>
      <c r="B12" s="184" t="s">
        <v>69</v>
      </c>
      <c r="C12" s="184" t="s">
        <v>70</v>
      </c>
      <c r="D12" s="163" t="s">
        <v>71</v>
      </c>
      <c r="E12" s="184" t="s">
        <v>0</v>
      </c>
      <c r="F12" s="184" t="s">
        <v>1</v>
      </c>
      <c r="G12" s="184" t="s">
        <v>2</v>
      </c>
      <c r="H12" s="184" t="s">
        <v>3</v>
      </c>
      <c r="I12" s="184" t="s">
        <v>4</v>
      </c>
      <c r="J12" s="184" t="s">
        <v>5</v>
      </c>
      <c r="K12" s="184" t="s">
        <v>6</v>
      </c>
      <c r="L12" s="184" t="s">
        <v>7</v>
      </c>
      <c r="M12" s="184" t="s">
        <v>8</v>
      </c>
      <c r="N12" s="184"/>
      <c r="O12" s="184"/>
      <c r="P12" s="158" t="s">
        <v>11</v>
      </c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</row>
    <row r="13" spans="1:53" s="71" customFormat="1" ht="14" x14ac:dyDescent="0.2">
      <c r="A13" s="1">
        <v>1</v>
      </c>
      <c r="B13" s="128" t="str">
        <f>'PMs_Personnel costs'!B3</f>
        <v>ICL</v>
      </c>
      <c r="C13" s="219">
        <f>9+3+4</f>
        <v>16</v>
      </c>
      <c r="D13" s="220">
        <f t="shared" ref="D13:D18" si="0">(C13*$C$9)</f>
        <v>24000</v>
      </c>
      <c r="E13" s="223">
        <f>D13</f>
        <v>24000</v>
      </c>
      <c r="F13" s="223"/>
      <c r="G13" s="221"/>
      <c r="H13" s="221"/>
      <c r="I13" s="221"/>
      <c r="J13" s="221"/>
      <c r="K13" s="223"/>
      <c r="L13" s="221"/>
      <c r="M13" s="221"/>
      <c r="N13" s="221"/>
      <c r="O13" s="221"/>
      <c r="P13" s="159">
        <f t="shared" ref="P13:P35" si="1">SUM(E13:O13)</f>
        <v>24000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85"/>
      <c r="AZ13" s="9"/>
      <c r="BA13" s="9"/>
    </row>
    <row r="14" spans="1:53" s="71" customFormat="1" ht="14" x14ac:dyDescent="0.2">
      <c r="A14" s="1">
        <v>2</v>
      </c>
      <c r="B14" s="128" t="str">
        <f>'PMs_Personnel costs'!B4</f>
        <v>ISINNOVA</v>
      </c>
      <c r="C14" s="219">
        <f>12+4</f>
        <v>16</v>
      </c>
      <c r="D14" s="220">
        <f t="shared" si="0"/>
        <v>24000</v>
      </c>
      <c r="E14" s="221"/>
      <c r="F14" s="221"/>
      <c r="G14" s="221"/>
      <c r="H14" s="221"/>
      <c r="I14" s="221"/>
      <c r="J14" s="221"/>
      <c r="K14" s="221"/>
      <c r="L14" s="223">
        <f>D14</f>
        <v>24000</v>
      </c>
      <c r="M14" s="221"/>
      <c r="N14" s="221"/>
      <c r="O14" s="221"/>
      <c r="P14" s="159">
        <f t="shared" si="1"/>
        <v>24000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85"/>
      <c r="AZ14" s="9"/>
      <c r="BA14" s="9"/>
    </row>
    <row r="15" spans="1:53" s="71" customFormat="1" ht="14" x14ac:dyDescent="0.2">
      <c r="A15" s="1">
        <v>3</v>
      </c>
      <c r="B15" s="128" t="str">
        <f>'PMs_Personnel costs'!B5</f>
        <v>NIPH</v>
      </c>
      <c r="C15" s="219">
        <f>9+4</f>
        <v>13</v>
      </c>
      <c r="D15" s="220">
        <f t="shared" si="0"/>
        <v>19500</v>
      </c>
      <c r="E15" s="221"/>
      <c r="F15" s="221"/>
      <c r="G15" s="221"/>
      <c r="H15" s="223">
        <f>D15</f>
        <v>19500</v>
      </c>
      <c r="I15" s="221"/>
      <c r="J15" s="221"/>
      <c r="K15" s="221"/>
      <c r="L15" s="221"/>
      <c r="M15" s="221"/>
      <c r="N15" s="221"/>
      <c r="O15" s="221"/>
      <c r="P15" s="159">
        <f t="shared" si="1"/>
        <v>19500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85"/>
      <c r="AZ15" s="9"/>
      <c r="BA15" s="9"/>
    </row>
    <row r="16" spans="1:53" s="71" customFormat="1" ht="14" x14ac:dyDescent="0.2">
      <c r="A16" s="1">
        <v>4</v>
      </c>
      <c r="B16" s="128" t="str">
        <f>'PMs_Personnel costs'!B6</f>
        <v>EHNet</v>
      </c>
      <c r="C16" s="219">
        <f t="shared" ref="C16:C17" si="2">9+4</f>
        <v>13</v>
      </c>
      <c r="D16" s="220">
        <f t="shared" si="0"/>
        <v>19500</v>
      </c>
      <c r="E16" s="221"/>
      <c r="F16" s="221"/>
      <c r="G16" s="221"/>
      <c r="H16" s="221"/>
      <c r="I16" s="221"/>
      <c r="J16" s="221"/>
      <c r="K16" s="221"/>
      <c r="L16" s="221"/>
      <c r="M16" s="223">
        <f>D16</f>
        <v>19500</v>
      </c>
      <c r="N16" s="221"/>
      <c r="O16" s="221"/>
      <c r="P16" s="159">
        <f t="shared" si="1"/>
        <v>19500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185"/>
      <c r="AZ16" s="9"/>
      <c r="BA16" s="9"/>
    </row>
    <row r="17" spans="1:53" s="71" customFormat="1" ht="14" x14ac:dyDescent="0.2">
      <c r="A17" s="1">
        <v>5</v>
      </c>
      <c r="B17" s="128" t="str">
        <f>'PMs_Personnel costs'!B7</f>
        <v>NIJZ</v>
      </c>
      <c r="C17" s="219">
        <f t="shared" si="2"/>
        <v>13</v>
      </c>
      <c r="D17" s="220">
        <f t="shared" si="0"/>
        <v>19500</v>
      </c>
      <c r="E17" s="221"/>
      <c r="F17" s="221"/>
      <c r="G17" s="221"/>
      <c r="H17" s="221"/>
      <c r="I17" s="221"/>
      <c r="J17" s="223">
        <f>D17</f>
        <v>19500</v>
      </c>
      <c r="K17" s="221"/>
      <c r="L17" s="221"/>
      <c r="M17" s="221"/>
      <c r="N17" s="221"/>
      <c r="O17" s="221"/>
      <c r="P17" s="159">
        <f t="shared" si="1"/>
        <v>19500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185"/>
      <c r="AZ17" s="9"/>
      <c r="BA17" s="9"/>
    </row>
    <row r="18" spans="1:53" s="71" customFormat="1" ht="15" customHeight="1" x14ac:dyDescent="0.2">
      <c r="A18" s="1">
        <v>6</v>
      </c>
      <c r="B18" s="128" t="str">
        <f>'PMs_Personnel costs'!B8</f>
        <v>UoC</v>
      </c>
      <c r="C18" s="219">
        <v>5</v>
      </c>
      <c r="D18" s="220">
        <f t="shared" si="0"/>
        <v>7500</v>
      </c>
      <c r="E18" s="221">
        <f>D18</f>
        <v>7500</v>
      </c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159">
        <f t="shared" si="1"/>
        <v>7500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85"/>
      <c r="AZ18" s="9"/>
      <c r="BA18" s="9"/>
    </row>
    <row r="19" spans="1:53" s="71" customFormat="1" ht="15" customHeight="1" x14ac:dyDescent="0.2">
      <c r="A19" s="1">
        <v>7</v>
      </c>
      <c r="B19" s="128" t="str">
        <f>'PMs_Personnel costs'!B9</f>
        <v>NYU</v>
      </c>
      <c r="C19" s="219">
        <v>5</v>
      </c>
      <c r="D19" s="220">
        <f>(C19*$C$10)</f>
        <v>15000</v>
      </c>
      <c r="E19" s="221">
        <f>D19</f>
        <v>15000</v>
      </c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159">
        <f t="shared" si="1"/>
        <v>15000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85"/>
      <c r="AZ19" s="9"/>
      <c r="BA19" s="9"/>
    </row>
    <row r="20" spans="1:53" s="71" customFormat="1" ht="15" customHeight="1" x14ac:dyDescent="0.2">
      <c r="A20" s="1">
        <v>8</v>
      </c>
      <c r="B20" s="128" t="str">
        <f>'PMs_Personnel costs'!B10</f>
        <v>AUMC</v>
      </c>
      <c r="C20" s="219">
        <f>9+4</f>
        <v>13</v>
      </c>
      <c r="D20" s="220">
        <f>(C20*$C$9)</f>
        <v>19500</v>
      </c>
      <c r="E20" s="221"/>
      <c r="F20" s="221"/>
      <c r="G20" s="223">
        <f>D20</f>
        <v>19500</v>
      </c>
      <c r="H20" s="221"/>
      <c r="I20" s="221"/>
      <c r="J20" s="221"/>
      <c r="K20" s="221"/>
      <c r="L20" s="221"/>
      <c r="M20" s="221"/>
      <c r="N20" s="221"/>
      <c r="O20" s="221"/>
      <c r="P20" s="159">
        <f t="shared" si="1"/>
        <v>19500</v>
      </c>
      <c r="Q20" s="165"/>
      <c r="R20" s="165"/>
      <c r="S20" s="165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185"/>
      <c r="AZ20" s="9"/>
      <c r="BA20" s="9"/>
    </row>
    <row r="21" spans="1:53" s="71" customFormat="1" ht="15" customHeight="1" x14ac:dyDescent="0.2">
      <c r="A21" s="1">
        <v>9</v>
      </c>
      <c r="B21" s="128" t="str">
        <f>'PMs_Personnel costs'!B11</f>
        <v>German PHI</v>
      </c>
      <c r="C21" s="219">
        <v>5</v>
      </c>
      <c r="D21" s="220">
        <f t="shared" ref="D21:D30" si="3">(C21*$C$9)</f>
        <v>7500</v>
      </c>
      <c r="E21" s="221">
        <f>D21</f>
        <v>7500</v>
      </c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159">
        <f t="shared" si="1"/>
        <v>7500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185"/>
      <c r="AZ21" s="9"/>
      <c r="BA21" s="9"/>
    </row>
    <row r="22" spans="1:53" s="71" customFormat="1" ht="15" customHeight="1" x14ac:dyDescent="0.2">
      <c r="A22" s="1">
        <v>10</v>
      </c>
      <c r="B22" s="128" t="str">
        <f>'PMs_Personnel costs'!B12</f>
        <v>Spain PHI</v>
      </c>
      <c r="C22" s="219">
        <v>5</v>
      </c>
      <c r="D22" s="220">
        <f t="shared" si="3"/>
        <v>7500</v>
      </c>
      <c r="E22" s="221">
        <f t="shared" ref="E22:E30" si="4">D22</f>
        <v>7500</v>
      </c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159">
        <f t="shared" si="1"/>
        <v>7500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185"/>
      <c r="AZ22" s="9"/>
      <c r="BA22" s="9"/>
    </row>
    <row r="23" spans="1:53" s="71" customFormat="1" ht="15" customHeight="1" x14ac:dyDescent="0.2">
      <c r="A23" s="1">
        <v>11</v>
      </c>
      <c r="B23" s="128" t="str">
        <f>'PMs_Personnel costs'!B13</f>
        <v>Macedonia PHI</v>
      </c>
      <c r="C23" s="219">
        <v>5</v>
      </c>
      <c r="D23" s="220">
        <f t="shared" si="3"/>
        <v>7500</v>
      </c>
      <c r="E23" s="221">
        <f t="shared" si="4"/>
        <v>7500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159">
        <f t="shared" si="1"/>
        <v>7500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185"/>
      <c r="AZ23" s="9"/>
      <c r="BA23" s="9"/>
    </row>
    <row r="24" spans="1:53" s="71" customFormat="1" ht="15" customHeight="1" x14ac:dyDescent="0.2">
      <c r="A24" s="1">
        <v>12</v>
      </c>
      <c r="B24" s="128" t="str">
        <f>'PMs_Personnel costs'!B14</f>
        <v>Ukraine PHI</v>
      </c>
      <c r="C24" s="219">
        <v>5</v>
      </c>
      <c r="D24" s="220">
        <f t="shared" si="3"/>
        <v>7500</v>
      </c>
      <c r="E24" s="221">
        <f t="shared" si="4"/>
        <v>7500</v>
      </c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159">
        <f t="shared" si="1"/>
        <v>7500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185"/>
      <c r="AZ24" s="9"/>
      <c r="BA24" s="9"/>
    </row>
    <row r="25" spans="1:53" s="71" customFormat="1" ht="15" customHeight="1" x14ac:dyDescent="0.2">
      <c r="A25" s="1">
        <v>13</v>
      </c>
      <c r="B25" s="128" t="str">
        <f>'PMs_Personnel costs'!B15</f>
        <v>Choice</v>
      </c>
      <c r="C25" s="219">
        <v>5</v>
      </c>
      <c r="D25" s="220">
        <f t="shared" si="3"/>
        <v>7500</v>
      </c>
      <c r="E25" s="221">
        <f t="shared" si="4"/>
        <v>7500</v>
      </c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159">
        <f t="shared" si="1"/>
        <v>7500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85"/>
      <c r="AZ25" s="9"/>
      <c r="BA25" s="9"/>
    </row>
    <row r="26" spans="1:53" s="71" customFormat="1" ht="15" customHeight="1" x14ac:dyDescent="0.2">
      <c r="A26" s="1">
        <v>14</v>
      </c>
      <c r="B26" s="128" t="str">
        <f>'PMs_Personnel costs'!B16</f>
        <v>EMSA</v>
      </c>
      <c r="C26" s="219">
        <v>5</v>
      </c>
      <c r="D26" s="220">
        <f t="shared" si="3"/>
        <v>7500</v>
      </c>
      <c r="E26" s="221">
        <f t="shared" si="4"/>
        <v>7500</v>
      </c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159">
        <f t="shared" si="1"/>
        <v>7500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185"/>
      <c r="AZ26" s="9"/>
      <c r="BA26" s="9"/>
    </row>
    <row r="27" spans="1:53" s="71" customFormat="1" ht="15" customHeight="1" x14ac:dyDescent="0.2">
      <c r="A27" s="1">
        <v>15</v>
      </c>
      <c r="B27" s="128" t="str">
        <f>'PMs_Personnel costs'!B17</f>
        <v>IYHO</v>
      </c>
      <c r="C27" s="219">
        <v>5</v>
      </c>
      <c r="D27" s="220">
        <f t="shared" si="3"/>
        <v>7500</v>
      </c>
      <c r="E27" s="221">
        <f t="shared" si="4"/>
        <v>7500</v>
      </c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159">
        <f t="shared" si="1"/>
        <v>7500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185"/>
      <c r="AZ27" s="9"/>
      <c r="BA27" s="9"/>
    </row>
    <row r="28" spans="1:53" s="71" customFormat="1" ht="15" customHeight="1" x14ac:dyDescent="0.2">
      <c r="A28" s="1">
        <v>16</v>
      </c>
      <c r="B28" s="128" t="str">
        <f>'PMs_Personnel costs'!B18</f>
        <v>PRESS</v>
      </c>
      <c r="C28" s="219">
        <v>5</v>
      </c>
      <c r="D28" s="220">
        <f t="shared" si="3"/>
        <v>7500</v>
      </c>
      <c r="E28" s="221">
        <f t="shared" si="4"/>
        <v>7500</v>
      </c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159">
        <f t="shared" si="1"/>
        <v>7500</v>
      </c>
      <c r="Q28" s="165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185"/>
      <c r="AZ28" s="9"/>
      <c r="BA28" s="9"/>
    </row>
    <row r="29" spans="1:53" s="71" customFormat="1" ht="15" customHeight="1" x14ac:dyDescent="0.2">
      <c r="A29" s="1">
        <v>17</v>
      </c>
      <c r="B29" s="128" t="str">
        <f>'PMs_Personnel costs'!B19</f>
        <v xml:space="preserve">BGF </v>
      </c>
      <c r="C29" s="219">
        <v>5</v>
      </c>
      <c r="D29" s="220">
        <f t="shared" si="3"/>
        <v>7500</v>
      </c>
      <c r="E29" s="221">
        <f t="shared" si="4"/>
        <v>7500</v>
      </c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159">
        <f t="shared" si="1"/>
        <v>7500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185"/>
      <c r="AZ29" s="9"/>
      <c r="BA29" s="9"/>
    </row>
    <row r="30" spans="1:53" s="71" customFormat="1" ht="15" customHeight="1" x14ac:dyDescent="0.2">
      <c r="A30" s="1">
        <v>18</v>
      </c>
      <c r="B30" s="128" t="str">
        <f>'PMs_Personnel costs'!B20</f>
        <v>WHO</v>
      </c>
      <c r="C30" s="219">
        <v>5</v>
      </c>
      <c r="D30" s="220">
        <f t="shared" si="3"/>
        <v>7500</v>
      </c>
      <c r="E30" s="221">
        <f t="shared" si="4"/>
        <v>7500</v>
      </c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159">
        <f t="shared" si="1"/>
        <v>7500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185"/>
      <c r="AZ30" s="9"/>
      <c r="BA30" s="9"/>
    </row>
    <row r="31" spans="1:53" s="71" customFormat="1" ht="15" customHeight="1" x14ac:dyDescent="0.2">
      <c r="A31" s="1">
        <v>19</v>
      </c>
      <c r="B31" s="128">
        <f>'PMs_Personnel costs'!B21</f>
        <v>0</v>
      </c>
      <c r="C31" s="219"/>
      <c r="D31" s="220">
        <f t="shared" ref="D21:D35" si="5">C31*$C$9</f>
        <v>0</v>
      </c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159">
        <f t="shared" si="1"/>
        <v>0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185"/>
      <c r="AZ31" s="9"/>
      <c r="BA31" s="9"/>
    </row>
    <row r="32" spans="1:53" s="71" customFormat="1" ht="14" x14ac:dyDescent="0.2">
      <c r="A32" s="1">
        <v>20</v>
      </c>
      <c r="B32" s="128">
        <f>'PMs_Personnel costs'!B22</f>
        <v>0</v>
      </c>
      <c r="C32" s="219"/>
      <c r="D32" s="220">
        <f t="shared" si="5"/>
        <v>0</v>
      </c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159">
        <f t="shared" si="1"/>
        <v>0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185"/>
      <c r="AZ32" s="9"/>
      <c r="BA32" s="9"/>
    </row>
    <row r="33" spans="1:53" s="71" customFormat="1" ht="14" x14ac:dyDescent="0.2">
      <c r="A33" s="1">
        <v>21</v>
      </c>
      <c r="B33" s="128">
        <f>'PMs_Personnel costs'!B23</f>
        <v>0</v>
      </c>
      <c r="C33" s="219"/>
      <c r="D33" s="220">
        <f t="shared" si="5"/>
        <v>0</v>
      </c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159">
        <f t="shared" si="1"/>
        <v>0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185"/>
      <c r="AZ33" s="9"/>
      <c r="BA33" s="9"/>
    </row>
    <row r="34" spans="1:53" s="71" customFormat="1" ht="14" x14ac:dyDescent="0.2">
      <c r="A34" s="1">
        <v>22</v>
      </c>
      <c r="B34" s="128">
        <f>'PMs_Personnel costs'!B24</f>
        <v>0</v>
      </c>
      <c r="C34" s="219"/>
      <c r="D34" s="220">
        <f t="shared" si="5"/>
        <v>0</v>
      </c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159">
        <f t="shared" si="1"/>
        <v>0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185"/>
      <c r="AZ34" s="9"/>
      <c r="BA34" s="9"/>
    </row>
    <row r="35" spans="1:53" s="71" customFormat="1" ht="14" x14ac:dyDescent="0.2">
      <c r="A35" s="1">
        <v>23</v>
      </c>
      <c r="B35" s="128">
        <f>'PMs_Personnel costs'!B25</f>
        <v>0</v>
      </c>
      <c r="C35" s="219"/>
      <c r="D35" s="220">
        <f t="shared" si="5"/>
        <v>0</v>
      </c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159">
        <f t="shared" si="1"/>
        <v>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185"/>
      <c r="AZ35" s="9"/>
      <c r="BA35" s="9"/>
    </row>
    <row r="36" spans="1:53" s="71" customFormat="1" ht="15" x14ac:dyDescent="0.2">
      <c r="A36" s="1">
        <v>24</v>
      </c>
      <c r="B36" s="128">
        <f>'PMs_Personnel costs'!B26</f>
        <v>0</v>
      </c>
      <c r="C36" s="219"/>
      <c r="D36" s="220">
        <f>C36*$C$10</f>
        <v>0</v>
      </c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159">
        <f t="shared" ref="P36:P37" si="6">SUM(E36:O36)</f>
        <v>0</v>
      </c>
      <c r="Q36" s="165" t="s">
        <v>72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185"/>
      <c r="AZ36" s="9"/>
      <c r="BA36" s="9"/>
    </row>
    <row r="37" spans="1:53" s="71" customFormat="1" ht="14" x14ac:dyDescent="0.2">
      <c r="A37" s="1">
        <v>25</v>
      </c>
      <c r="B37" s="128">
        <f>'PMs_Personnel costs'!B27</f>
        <v>0</v>
      </c>
      <c r="C37" s="219"/>
      <c r="D37" s="220">
        <f>C37*$C$10</f>
        <v>0</v>
      </c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159">
        <f t="shared" si="6"/>
        <v>0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185"/>
      <c r="AZ37" s="9"/>
      <c r="BA37" s="9"/>
    </row>
    <row r="38" spans="1:53" s="71" customFormat="1" ht="14" x14ac:dyDescent="0.2">
      <c r="A38" s="1"/>
      <c r="B38" s="160" t="s">
        <v>73</v>
      </c>
      <c r="C38" s="161"/>
      <c r="D38" s="162">
        <f>SUM(D13:D37)</f>
        <v>223500</v>
      </c>
      <c r="E38" s="162">
        <f t="shared" ref="E38:P38" si="7">SUM(E13:E37)</f>
        <v>121500</v>
      </c>
      <c r="F38" s="162">
        <f t="shared" si="7"/>
        <v>0</v>
      </c>
      <c r="G38" s="162">
        <f t="shared" si="7"/>
        <v>19500</v>
      </c>
      <c r="H38" s="162">
        <f t="shared" si="7"/>
        <v>19500</v>
      </c>
      <c r="I38" s="162">
        <f t="shared" si="7"/>
        <v>0</v>
      </c>
      <c r="J38" s="162">
        <f t="shared" si="7"/>
        <v>19500</v>
      </c>
      <c r="K38" s="162">
        <f t="shared" si="7"/>
        <v>0</v>
      </c>
      <c r="L38" s="162">
        <f t="shared" si="7"/>
        <v>24000</v>
      </c>
      <c r="M38" s="162">
        <f t="shared" si="7"/>
        <v>19500</v>
      </c>
      <c r="N38" s="162"/>
      <c r="O38" s="162"/>
      <c r="P38" s="162">
        <f t="shared" si="7"/>
        <v>223500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9"/>
      <c r="AZ38" s="9"/>
      <c r="BA38" s="9"/>
    </row>
    <row r="39" spans="1:53" s="71" customFormat="1" ht="14" x14ac:dyDescent="0.2">
      <c r="A39" s="1"/>
      <c r="B39" s="1"/>
      <c r="C39" s="1"/>
      <c r="D39" s="1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s="71" customFormat="1" ht="14" x14ac:dyDescent="0.2">
      <c r="A40" s="1"/>
      <c r="B40" s="218" t="s">
        <v>118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4" x14ac:dyDescent="0.2">
      <c r="B41" s="1" t="s">
        <v>119</v>
      </c>
    </row>
  </sheetData>
  <phoneticPr fontId="2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06"/>
  <sheetViews>
    <sheetView showGridLines="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10" sqref="C10:D10"/>
    </sheetView>
  </sheetViews>
  <sheetFormatPr baseColWidth="10" defaultColWidth="11.5" defaultRowHeight="13" outlineLevelRow="2" x14ac:dyDescent="0.15"/>
  <cols>
    <col min="1" max="1" width="4.5" customWidth="1"/>
    <col min="2" max="2" width="13" customWidth="1"/>
    <col min="3" max="3" width="23.5" customWidth="1"/>
    <col min="4" max="4" width="9.6640625" customWidth="1"/>
    <col min="5" max="5" width="10.1640625" customWidth="1"/>
    <col min="6" max="8" width="11.5" customWidth="1"/>
    <col min="14" max="14" width="11.1640625" bestFit="1" customWidth="1"/>
  </cols>
  <sheetData>
    <row r="1" spans="1:51" ht="19" x14ac:dyDescent="0.15">
      <c r="A1" s="236" t="s">
        <v>80</v>
      </c>
    </row>
    <row r="2" spans="1:51" s="70" customFormat="1" ht="15" x14ac:dyDescent="0.15">
      <c r="A2" s="183"/>
      <c r="B2" s="184" t="s">
        <v>69</v>
      </c>
      <c r="C2" s="260" t="s">
        <v>74</v>
      </c>
      <c r="D2" s="261"/>
      <c r="E2" s="184" t="s">
        <v>0</v>
      </c>
      <c r="F2" s="184" t="s">
        <v>1</v>
      </c>
      <c r="G2" s="184" t="s">
        <v>2</v>
      </c>
      <c r="H2" s="184" t="s">
        <v>3</v>
      </c>
      <c r="I2" s="184" t="s">
        <v>4</v>
      </c>
      <c r="J2" s="184" t="s">
        <v>5</v>
      </c>
      <c r="K2" s="184" t="s">
        <v>6</v>
      </c>
      <c r="L2" s="184" t="s">
        <v>7</v>
      </c>
      <c r="M2" s="184" t="s">
        <v>8</v>
      </c>
      <c r="N2" s="158" t="s">
        <v>11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</row>
    <row r="3" spans="1:51" s="165" customFormat="1" ht="15" customHeight="1" x14ac:dyDescent="0.2">
      <c r="A3" s="165">
        <v>1</v>
      </c>
      <c r="B3" s="169" t="str">
        <f>'PMs_Personnel costs'!B3</f>
        <v>ICL</v>
      </c>
      <c r="C3" s="248" t="s">
        <v>75</v>
      </c>
      <c r="D3" s="249"/>
      <c r="E3" s="224">
        <f t="shared" ref="E3:M3" si="0">SUM(E4:E6)</f>
        <v>0</v>
      </c>
      <c r="F3" s="224">
        <f t="shared" si="0"/>
        <v>0</v>
      </c>
      <c r="G3" s="224">
        <f t="shared" si="0"/>
        <v>0</v>
      </c>
      <c r="H3" s="170">
        <f t="shared" si="0"/>
        <v>0</v>
      </c>
      <c r="I3" s="170">
        <f t="shared" si="0"/>
        <v>0</v>
      </c>
      <c r="J3" s="170">
        <f t="shared" si="0"/>
        <v>0</v>
      </c>
      <c r="K3" s="224">
        <f t="shared" si="0"/>
        <v>0</v>
      </c>
      <c r="L3" s="170">
        <f t="shared" si="0"/>
        <v>0</v>
      </c>
      <c r="M3" s="170">
        <f t="shared" si="0"/>
        <v>0</v>
      </c>
      <c r="N3" s="172">
        <f>SUM(E3:M3)</f>
        <v>0</v>
      </c>
      <c r="O3" s="175"/>
      <c r="P3" s="175" t="s">
        <v>121</v>
      </c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6"/>
      <c r="AX3" s="175"/>
      <c r="AY3" s="175"/>
    </row>
    <row r="4" spans="1:51" s="71" customFormat="1" ht="14" outlineLevel="1" x14ac:dyDescent="0.2">
      <c r="A4" s="1"/>
      <c r="B4" s="128"/>
      <c r="C4" s="250"/>
      <c r="D4" s="251"/>
      <c r="E4" s="166"/>
      <c r="F4" s="166"/>
      <c r="G4" s="166"/>
      <c r="H4" s="166"/>
      <c r="I4" s="166"/>
      <c r="J4" s="166"/>
      <c r="K4" s="166"/>
      <c r="L4" s="166"/>
      <c r="M4" s="166"/>
      <c r="N4" s="166">
        <f>SUM(E4:M4)</f>
        <v>0</v>
      </c>
      <c r="O4" s="9"/>
      <c r="P4" s="9" t="s">
        <v>122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185"/>
      <c r="AX4" s="9"/>
      <c r="AY4" s="9"/>
    </row>
    <row r="5" spans="1:51" s="71" customFormat="1" ht="14" outlineLevel="1" x14ac:dyDescent="0.2">
      <c r="A5" s="1"/>
      <c r="B5" s="128"/>
      <c r="C5" s="203"/>
      <c r="D5" s="204"/>
      <c r="E5" s="166"/>
      <c r="F5" s="166"/>
      <c r="G5" s="166"/>
      <c r="H5" s="166"/>
      <c r="I5" s="166"/>
      <c r="J5" s="166"/>
      <c r="K5" s="166"/>
      <c r="L5" s="166"/>
      <c r="M5" s="166"/>
      <c r="N5" s="166">
        <f>SUM(E5:M5)</f>
        <v>0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185"/>
      <c r="AX5" s="9"/>
      <c r="AY5" s="9"/>
    </row>
    <row r="6" spans="1:51" s="71" customFormat="1" ht="14" outlineLevel="1" x14ac:dyDescent="0.2">
      <c r="A6" s="1"/>
      <c r="B6" s="128"/>
      <c r="C6" s="250"/>
      <c r="D6" s="251"/>
      <c r="E6" s="166"/>
      <c r="F6" s="166"/>
      <c r="G6" s="166"/>
      <c r="H6" s="166"/>
      <c r="I6" s="166"/>
      <c r="J6" s="166"/>
      <c r="K6" s="166"/>
      <c r="L6" s="166"/>
      <c r="M6" s="166"/>
      <c r="N6" s="166">
        <f>SUM(E6:M6)</f>
        <v>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85"/>
      <c r="AX6" s="9"/>
      <c r="AY6" s="9"/>
    </row>
    <row r="7" spans="1:51" s="165" customFormat="1" ht="15" x14ac:dyDescent="0.2">
      <c r="A7" s="165">
        <v>2</v>
      </c>
      <c r="B7" s="169" t="str">
        <f>'PMs_Personnel costs'!B4</f>
        <v>ISINNOVA</v>
      </c>
      <c r="C7" s="248" t="s">
        <v>75</v>
      </c>
      <c r="D7" s="249"/>
      <c r="E7" s="173">
        <f>SUM(E8:E10)</f>
        <v>30000</v>
      </c>
      <c r="F7" s="173">
        <f t="shared" ref="F7:M7" si="1">SUM(F8:F10)</f>
        <v>0</v>
      </c>
      <c r="G7" s="173">
        <f t="shared" si="1"/>
        <v>0</v>
      </c>
      <c r="H7" s="173">
        <f t="shared" si="1"/>
        <v>0</v>
      </c>
      <c r="I7" s="173">
        <f t="shared" si="1"/>
        <v>0</v>
      </c>
      <c r="J7" s="173">
        <f t="shared" si="1"/>
        <v>0</v>
      </c>
      <c r="K7" s="173">
        <f t="shared" si="1"/>
        <v>0</v>
      </c>
      <c r="L7" s="225">
        <f t="shared" si="1"/>
        <v>0</v>
      </c>
      <c r="M7" s="173">
        <f t="shared" si="1"/>
        <v>0</v>
      </c>
      <c r="N7" s="174">
        <f>SUM(E7:M7)</f>
        <v>30000</v>
      </c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6"/>
      <c r="AX7" s="175"/>
      <c r="AY7" s="175"/>
    </row>
    <row r="8" spans="1:51" s="71" customFormat="1" ht="51" customHeight="1" outlineLevel="1" x14ac:dyDescent="0.2">
      <c r="A8" s="1"/>
      <c r="B8" s="128"/>
      <c r="C8" s="250" t="s">
        <v>76</v>
      </c>
      <c r="D8" s="251"/>
      <c r="E8" s="166">
        <v>30000</v>
      </c>
      <c r="F8" s="166"/>
      <c r="G8" s="166"/>
      <c r="H8" s="166"/>
      <c r="I8" s="166"/>
      <c r="J8" s="166"/>
      <c r="K8" s="166"/>
      <c r="L8" s="166"/>
      <c r="M8" s="166"/>
      <c r="N8" s="1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185"/>
      <c r="AX8" s="9"/>
      <c r="AY8" s="9"/>
    </row>
    <row r="9" spans="1:51" s="71" customFormat="1" ht="14" outlineLevel="1" x14ac:dyDescent="0.2">
      <c r="A9" s="1"/>
      <c r="B9" s="128"/>
      <c r="C9" s="250"/>
      <c r="D9" s="254"/>
      <c r="E9" s="167"/>
      <c r="F9" s="166"/>
      <c r="G9" s="166"/>
      <c r="H9" s="166"/>
      <c r="I9" s="166"/>
      <c r="J9" s="166"/>
      <c r="K9" s="166"/>
      <c r="L9" s="166"/>
      <c r="M9" s="166"/>
      <c r="N9" s="1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185"/>
      <c r="AX9" s="9"/>
      <c r="AY9" s="9"/>
    </row>
    <row r="10" spans="1:51" s="71" customFormat="1" ht="14" outlineLevel="1" x14ac:dyDescent="0.2">
      <c r="A10" s="1"/>
      <c r="B10" s="128"/>
      <c r="C10" s="246"/>
      <c r="D10" s="247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185"/>
      <c r="AX10" s="9"/>
      <c r="AY10" s="9"/>
    </row>
    <row r="11" spans="1:51" s="177" customFormat="1" ht="15" x14ac:dyDescent="0.2">
      <c r="A11" s="177">
        <v>3</v>
      </c>
      <c r="B11" s="169" t="str">
        <f>'PMs_Personnel costs'!B5</f>
        <v>NIPH</v>
      </c>
      <c r="C11" s="248" t="s">
        <v>75</v>
      </c>
      <c r="D11" s="249"/>
      <c r="E11" s="170">
        <f>SUM(E12:E14)</f>
        <v>0</v>
      </c>
      <c r="F11" s="170">
        <f t="shared" ref="F11:M11" si="2">SUM(F12:F14)</f>
        <v>0</v>
      </c>
      <c r="G11" s="170">
        <f t="shared" si="2"/>
        <v>0</v>
      </c>
      <c r="H11" s="224">
        <f t="shared" si="2"/>
        <v>0</v>
      </c>
      <c r="I11" s="170">
        <f t="shared" si="2"/>
        <v>0</v>
      </c>
      <c r="J11" s="170">
        <f t="shared" si="2"/>
        <v>0</v>
      </c>
      <c r="K11" s="170">
        <f t="shared" si="2"/>
        <v>0</v>
      </c>
      <c r="L11" s="170">
        <f t="shared" si="2"/>
        <v>0</v>
      </c>
      <c r="M11" s="170">
        <f t="shared" si="2"/>
        <v>0</v>
      </c>
      <c r="N11" s="172">
        <f>SUM(E11:M11)</f>
        <v>0</v>
      </c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</row>
    <row r="12" spans="1:51" s="71" customFormat="1" ht="14" outlineLevel="1" x14ac:dyDescent="0.2">
      <c r="A12" s="1"/>
      <c r="B12" s="128"/>
      <c r="C12" s="246"/>
      <c r="D12" s="247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185"/>
      <c r="AX12" s="9"/>
      <c r="AY12" s="9"/>
    </row>
    <row r="13" spans="1:51" s="71" customFormat="1" ht="14" outlineLevel="1" x14ac:dyDescent="0.2">
      <c r="A13" s="1"/>
      <c r="B13" s="128"/>
      <c r="C13" s="201"/>
      <c r="D13" s="202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185"/>
      <c r="AX13" s="9"/>
      <c r="AY13" s="9"/>
    </row>
    <row r="14" spans="1:51" s="71" customFormat="1" ht="14" outlineLevel="1" x14ac:dyDescent="0.2">
      <c r="A14" s="1"/>
      <c r="B14" s="128"/>
      <c r="C14" s="246"/>
      <c r="D14" s="247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185"/>
      <c r="AX14" s="9"/>
      <c r="AY14" s="9"/>
    </row>
    <row r="15" spans="1:51" s="177" customFormat="1" ht="15" x14ac:dyDescent="0.2">
      <c r="A15" s="177">
        <v>4</v>
      </c>
      <c r="B15" s="169" t="str">
        <f>'PMs_Personnel costs'!B6</f>
        <v>EHNet</v>
      </c>
      <c r="C15" s="248" t="s">
        <v>75</v>
      </c>
      <c r="D15" s="249"/>
      <c r="E15" s="170">
        <f t="shared" ref="E15:M15" si="3">SUM(E16:E18)</f>
        <v>0</v>
      </c>
      <c r="F15" s="170">
        <f t="shared" si="3"/>
        <v>0</v>
      </c>
      <c r="G15" s="170">
        <f t="shared" si="3"/>
        <v>0</v>
      </c>
      <c r="H15" s="170">
        <f t="shared" si="3"/>
        <v>0</v>
      </c>
      <c r="I15" s="170">
        <f t="shared" si="3"/>
        <v>0</v>
      </c>
      <c r="J15" s="170">
        <f t="shared" si="3"/>
        <v>0</v>
      </c>
      <c r="K15" s="170">
        <f t="shared" si="3"/>
        <v>0</v>
      </c>
      <c r="L15" s="170">
        <f t="shared" si="3"/>
        <v>0</v>
      </c>
      <c r="M15" s="224">
        <f t="shared" si="3"/>
        <v>0</v>
      </c>
      <c r="N15" s="172">
        <f>SUM(E15:M15)</f>
        <v>0</v>
      </c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</row>
    <row r="16" spans="1:51" s="71" customFormat="1" ht="14" outlineLevel="1" x14ac:dyDescent="0.2">
      <c r="A16" s="1"/>
      <c r="B16" s="128"/>
      <c r="C16" s="250" t="s">
        <v>120</v>
      </c>
      <c r="D16" s="254"/>
      <c r="E16" s="167"/>
      <c r="F16" s="167"/>
      <c r="G16" s="167"/>
      <c r="H16" s="167"/>
      <c r="I16" s="167"/>
      <c r="J16" s="167"/>
      <c r="K16" s="167"/>
      <c r="L16" s="167"/>
      <c r="M16" s="167"/>
      <c r="N16" s="168">
        <f>SUM(E16:M16)</f>
        <v>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185"/>
      <c r="AX16" s="9"/>
      <c r="AY16" s="9"/>
    </row>
    <row r="17" spans="1:51" s="71" customFormat="1" ht="14" outlineLevel="1" x14ac:dyDescent="0.2">
      <c r="A17" s="1"/>
      <c r="B17" s="128"/>
      <c r="C17" s="250"/>
      <c r="D17" s="254"/>
      <c r="E17" s="167"/>
      <c r="F17" s="167"/>
      <c r="G17" s="167"/>
      <c r="H17" s="167"/>
      <c r="I17" s="167"/>
      <c r="J17" s="167"/>
      <c r="K17" s="167"/>
      <c r="L17" s="167"/>
      <c r="M17" s="167"/>
      <c r="N17" s="168">
        <f>SUM(E17:M17)</f>
        <v>0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185"/>
      <c r="AX17" s="9"/>
      <c r="AY17" s="9"/>
    </row>
    <row r="18" spans="1:51" s="71" customFormat="1" ht="14" outlineLevel="1" x14ac:dyDescent="0.2">
      <c r="A18" s="1"/>
      <c r="B18" s="226"/>
      <c r="C18" s="250"/>
      <c r="D18" s="251"/>
      <c r="E18" s="167"/>
      <c r="F18" s="167"/>
      <c r="G18" s="167"/>
      <c r="H18" s="167"/>
      <c r="I18" s="167"/>
      <c r="J18" s="167"/>
      <c r="K18" s="167"/>
      <c r="L18" s="167"/>
      <c r="M18" s="167"/>
      <c r="N18" s="168">
        <f>SUM(E18:M18)</f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185"/>
      <c r="AX18" s="9"/>
      <c r="AY18" s="9"/>
    </row>
    <row r="19" spans="1:51" s="177" customFormat="1" ht="15" x14ac:dyDescent="0.2">
      <c r="A19" s="177">
        <v>5</v>
      </c>
      <c r="B19" s="169" t="str">
        <f>'PMs_Personnel costs'!B7</f>
        <v>NIJZ</v>
      </c>
      <c r="C19" s="248" t="s">
        <v>75</v>
      </c>
      <c r="D19" s="249"/>
      <c r="E19" s="170">
        <f>SUM(E20:E22)</f>
        <v>0</v>
      </c>
      <c r="F19" s="170">
        <f t="shared" ref="F19:M19" si="4">SUM(F20:F22)</f>
        <v>0</v>
      </c>
      <c r="G19" s="170">
        <f t="shared" si="4"/>
        <v>0</v>
      </c>
      <c r="H19" s="170">
        <f t="shared" si="4"/>
        <v>0</v>
      </c>
      <c r="I19" s="170">
        <f t="shared" si="4"/>
        <v>0</v>
      </c>
      <c r="J19" s="224">
        <f t="shared" si="4"/>
        <v>0</v>
      </c>
      <c r="K19" s="170">
        <f t="shared" si="4"/>
        <v>0</v>
      </c>
      <c r="L19" s="170">
        <f t="shared" si="4"/>
        <v>0</v>
      </c>
      <c r="M19" s="170">
        <f t="shared" si="4"/>
        <v>0</v>
      </c>
      <c r="N19" s="172">
        <f>SUM(E19:M19)</f>
        <v>0</v>
      </c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</row>
    <row r="20" spans="1:51" s="71" customFormat="1" ht="14" outlineLevel="1" x14ac:dyDescent="0.2">
      <c r="A20" s="1"/>
      <c r="B20" s="128"/>
      <c r="C20" s="258"/>
      <c r="D20" s="259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185"/>
      <c r="AX20" s="9"/>
      <c r="AY20" s="9"/>
    </row>
    <row r="21" spans="1:51" s="71" customFormat="1" ht="14" outlineLevel="1" x14ac:dyDescent="0.2">
      <c r="A21" s="1"/>
      <c r="B21" s="128"/>
      <c r="C21" s="246"/>
      <c r="D21" s="247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185"/>
      <c r="AX21" s="9"/>
      <c r="AY21" s="9"/>
    </row>
    <row r="22" spans="1:51" s="71" customFormat="1" ht="14" outlineLevel="1" x14ac:dyDescent="0.2">
      <c r="A22" s="1"/>
      <c r="B22" s="128"/>
      <c r="C22" s="246"/>
      <c r="D22" s="247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85"/>
      <c r="AX22" s="9"/>
      <c r="AY22" s="9"/>
    </row>
    <row r="23" spans="1:51" s="177" customFormat="1" ht="15" customHeight="1" x14ac:dyDescent="0.2">
      <c r="A23" s="177">
        <v>6</v>
      </c>
      <c r="B23" s="169" t="str">
        <f>'PMs_Personnel costs'!B8</f>
        <v>UoC</v>
      </c>
      <c r="C23" s="248" t="s">
        <v>75</v>
      </c>
      <c r="D23" s="249"/>
      <c r="E23" s="170">
        <f>SUM(E24:E26)</f>
        <v>0</v>
      </c>
      <c r="F23" s="170">
        <f t="shared" ref="F23:M23" si="5">SUM(F24:F26)</f>
        <v>0</v>
      </c>
      <c r="G23" s="170">
        <f t="shared" si="5"/>
        <v>0</v>
      </c>
      <c r="H23" s="170">
        <f t="shared" si="5"/>
        <v>0</v>
      </c>
      <c r="I23" s="170">
        <f t="shared" si="5"/>
        <v>0</v>
      </c>
      <c r="J23" s="170">
        <f t="shared" si="5"/>
        <v>0</v>
      </c>
      <c r="K23" s="170">
        <f t="shared" si="5"/>
        <v>0</v>
      </c>
      <c r="L23" s="170">
        <f t="shared" si="5"/>
        <v>0</v>
      </c>
      <c r="M23" s="170">
        <f t="shared" si="5"/>
        <v>0</v>
      </c>
      <c r="N23" s="172">
        <f>SUM(E23:M23)</f>
        <v>0</v>
      </c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</row>
    <row r="24" spans="1:51" s="71" customFormat="1" ht="14" outlineLevel="1" x14ac:dyDescent="0.2">
      <c r="A24" s="1"/>
      <c r="B24" s="128"/>
      <c r="C24" s="246"/>
      <c r="D24" s="247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185"/>
      <c r="AX24" s="9"/>
      <c r="AY24" s="9"/>
    </row>
    <row r="25" spans="1:51" s="71" customFormat="1" ht="14" outlineLevel="1" x14ac:dyDescent="0.2">
      <c r="A25" s="1"/>
      <c r="B25" s="128"/>
      <c r="C25" s="246"/>
      <c r="D25" s="247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185"/>
      <c r="AX25" s="9"/>
      <c r="AY25" s="9"/>
    </row>
    <row r="26" spans="1:51" s="71" customFormat="1" ht="14" outlineLevel="1" x14ac:dyDescent="0.2">
      <c r="A26" s="1"/>
      <c r="B26" s="128"/>
      <c r="C26" s="246"/>
      <c r="D26" s="247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185"/>
      <c r="AX26" s="9"/>
      <c r="AY26" s="9"/>
    </row>
    <row r="27" spans="1:51" s="177" customFormat="1" ht="15" customHeight="1" x14ac:dyDescent="0.2">
      <c r="A27" s="177">
        <v>7</v>
      </c>
      <c r="B27" s="169" t="str">
        <f>'PMs_Personnel costs'!B9</f>
        <v>NYU</v>
      </c>
      <c r="C27" s="248" t="s">
        <v>75</v>
      </c>
      <c r="D27" s="249"/>
      <c r="E27" s="170">
        <f t="shared" ref="E27:M27" si="6">SUM(E28:E30)</f>
        <v>0</v>
      </c>
      <c r="F27" s="170">
        <f t="shared" si="6"/>
        <v>0</v>
      </c>
      <c r="G27" s="170">
        <f t="shared" si="6"/>
        <v>0</v>
      </c>
      <c r="H27" s="170">
        <f t="shared" si="6"/>
        <v>0</v>
      </c>
      <c r="I27" s="170">
        <f t="shared" si="6"/>
        <v>0</v>
      </c>
      <c r="J27" s="170">
        <f t="shared" si="6"/>
        <v>0</v>
      </c>
      <c r="K27" s="170">
        <f t="shared" si="6"/>
        <v>0</v>
      </c>
      <c r="L27" s="170">
        <f t="shared" si="6"/>
        <v>0</v>
      </c>
      <c r="M27" s="171">
        <f t="shared" si="6"/>
        <v>0</v>
      </c>
      <c r="N27" s="172">
        <f>SUM(E27:M27)</f>
        <v>0</v>
      </c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</row>
    <row r="28" spans="1:51" s="71" customFormat="1" ht="13" customHeight="1" outlineLevel="1" x14ac:dyDescent="0.2">
      <c r="A28" s="1"/>
      <c r="B28" s="128"/>
      <c r="C28" s="250"/>
      <c r="D28" s="251"/>
      <c r="E28" s="166"/>
      <c r="F28" s="166"/>
      <c r="G28" s="166"/>
      <c r="H28" s="166"/>
      <c r="I28" s="166"/>
      <c r="J28" s="166"/>
      <c r="K28" s="166"/>
      <c r="L28" s="166"/>
      <c r="M28" s="166"/>
      <c r="N28" s="166">
        <f>SUM(E28:M28)</f>
        <v>0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185"/>
      <c r="AX28" s="9"/>
      <c r="AY28" s="9"/>
    </row>
    <row r="29" spans="1:51" s="71" customFormat="1" ht="14" outlineLevel="1" x14ac:dyDescent="0.2">
      <c r="A29" s="1"/>
      <c r="B29" s="128"/>
      <c r="C29" s="250"/>
      <c r="D29" s="251"/>
      <c r="E29" s="166"/>
      <c r="F29" s="166"/>
      <c r="G29" s="166"/>
      <c r="H29" s="166"/>
      <c r="I29" s="166"/>
      <c r="J29" s="166"/>
      <c r="K29" s="166"/>
      <c r="L29" s="166"/>
      <c r="M29" s="166"/>
      <c r="N29" s="166">
        <f>SUM(E29:M29)</f>
        <v>0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185"/>
      <c r="AX29" s="9"/>
      <c r="AY29" s="9"/>
    </row>
    <row r="30" spans="1:51" s="71" customFormat="1" ht="14" outlineLevel="1" x14ac:dyDescent="0.2">
      <c r="A30" s="1"/>
      <c r="B30" s="128"/>
      <c r="C30" s="250"/>
      <c r="D30" s="251"/>
      <c r="E30" s="166"/>
      <c r="F30" s="166"/>
      <c r="G30" s="166"/>
      <c r="H30" s="166"/>
      <c r="I30" s="166"/>
      <c r="J30" s="166"/>
      <c r="K30" s="166"/>
      <c r="L30" s="166"/>
      <c r="M30" s="166"/>
      <c r="N30" s="166">
        <f>SUM(E30:M30)</f>
        <v>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185"/>
      <c r="AX30" s="9"/>
      <c r="AY30" s="9"/>
    </row>
    <row r="31" spans="1:51" s="177" customFormat="1" ht="15" customHeight="1" x14ac:dyDescent="0.2">
      <c r="A31" s="177">
        <v>8</v>
      </c>
      <c r="B31" s="169" t="str">
        <f>'PMs_Personnel costs'!B10</f>
        <v>AUMC</v>
      </c>
      <c r="C31" s="248" t="s">
        <v>75</v>
      </c>
      <c r="D31" s="249"/>
      <c r="E31" s="170">
        <f>SUM(E32:E34)</f>
        <v>0</v>
      </c>
      <c r="F31" s="170">
        <f t="shared" ref="F31:M31" si="7">SUM(F32:F34)</f>
        <v>0</v>
      </c>
      <c r="G31" s="170">
        <f t="shared" si="7"/>
        <v>0</v>
      </c>
      <c r="H31" s="170">
        <f t="shared" si="7"/>
        <v>0</v>
      </c>
      <c r="I31" s="170">
        <f t="shared" si="7"/>
        <v>0</v>
      </c>
      <c r="J31" s="170">
        <f t="shared" si="7"/>
        <v>0</v>
      </c>
      <c r="K31" s="170">
        <f t="shared" si="7"/>
        <v>0</v>
      </c>
      <c r="L31" s="170">
        <f t="shared" si="7"/>
        <v>0</v>
      </c>
      <c r="M31" s="170">
        <f t="shared" si="7"/>
        <v>0</v>
      </c>
      <c r="N31" s="172">
        <f>SUM(E31:M31)</f>
        <v>0</v>
      </c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</row>
    <row r="32" spans="1:51" s="71" customFormat="1" ht="14" outlineLevel="1" x14ac:dyDescent="0.2">
      <c r="A32" s="1"/>
      <c r="B32" s="128"/>
      <c r="C32" s="246"/>
      <c r="D32" s="247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185"/>
      <c r="AX32" s="9"/>
      <c r="AY32" s="9"/>
    </row>
    <row r="33" spans="1:51" s="71" customFormat="1" ht="14" outlineLevel="1" x14ac:dyDescent="0.2">
      <c r="A33" s="1"/>
      <c r="B33" s="128"/>
      <c r="C33" s="246"/>
      <c r="D33" s="247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185"/>
      <c r="AX33" s="9"/>
      <c r="AY33" s="9"/>
    </row>
    <row r="34" spans="1:51" s="71" customFormat="1" ht="14" outlineLevel="1" x14ac:dyDescent="0.2">
      <c r="A34" s="1"/>
      <c r="B34" s="128"/>
      <c r="C34" s="246"/>
      <c r="D34" s="247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185"/>
      <c r="AX34" s="9"/>
      <c r="AY34" s="9"/>
    </row>
    <row r="35" spans="1:51" s="177" customFormat="1" ht="15" customHeight="1" x14ac:dyDescent="0.2">
      <c r="A35" s="177">
        <v>9</v>
      </c>
      <c r="B35" s="169" t="str">
        <f>'PMs_Personnel costs'!B11</f>
        <v>German PHI</v>
      </c>
      <c r="C35" s="248" t="s">
        <v>75</v>
      </c>
      <c r="D35" s="249"/>
      <c r="E35" s="170">
        <f>SUM(E36:E38)</f>
        <v>0</v>
      </c>
      <c r="F35" s="170">
        <f t="shared" ref="F35:M35" si="8">SUM(F36:F38)</f>
        <v>0</v>
      </c>
      <c r="G35" s="170">
        <f t="shared" si="8"/>
        <v>0</v>
      </c>
      <c r="H35" s="170">
        <f t="shared" si="8"/>
        <v>0</v>
      </c>
      <c r="I35" s="170">
        <f t="shared" si="8"/>
        <v>0</v>
      </c>
      <c r="J35" s="170">
        <f t="shared" si="8"/>
        <v>0</v>
      </c>
      <c r="K35" s="170">
        <f t="shared" si="8"/>
        <v>0</v>
      </c>
      <c r="L35" s="170">
        <f t="shared" si="8"/>
        <v>0</v>
      </c>
      <c r="M35" s="170">
        <f t="shared" si="8"/>
        <v>0</v>
      </c>
      <c r="N35" s="172">
        <f>SUM(E35:M35)</f>
        <v>0</v>
      </c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</row>
    <row r="36" spans="1:51" s="71" customFormat="1" ht="14" outlineLevel="1" x14ac:dyDescent="0.2">
      <c r="A36" s="1"/>
      <c r="B36" s="128"/>
      <c r="C36" s="246"/>
      <c r="D36" s="247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185"/>
      <c r="AX36" s="9"/>
      <c r="AY36" s="9"/>
    </row>
    <row r="37" spans="1:51" s="71" customFormat="1" ht="14" outlineLevel="1" x14ac:dyDescent="0.2">
      <c r="A37" s="1"/>
      <c r="B37" s="128"/>
      <c r="C37" s="246"/>
      <c r="D37" s="247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185"/>
      <c r="AX37" s="9"/>
      <c r="AY37" s="9"/>
    </row>
    <row r="38" spans="1:51" s="71" customFormat="1" ht="14" outlineLevel="1" x14ac:dyDescent="0.2">
      <c r="A38" s="1"/>
      <c r="B38" s="128"/>
      <c r="C38" s="246"/>
      <c r="D38" s="247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185"/>
      <c r="AX38" s="9"/>
      <c r="AY38" s="9"/>
    </row>
    <row r="39" spans="1:51" s="177" customFormat="1" ht="15" customHeight="1" x14ac:dyDescent="0.2">
      <c r="A39" s="177">
        <v>10</v>
      </c>
      <c r="B39" s="169" t="str">
        <f>'PMs_Personnel costs'!B12</f>
        <v>Spain PHI</v>
      </c>
      <c r="C39" s="248" t="s">
        <v>75</v>
      </c>
      <c r="D39" s="249"/>
      <c r="E39" s="170">
        <f>SUM(E40:E42)</f>
        <v>0</v>
      </c>
      <c r="F39" s="170">
        <f t="shared" ref="F39:M39" si="9">SUM(F40:F42)</f>
        <v>0</v>
      </c>
      <c r="G39" s="170">
        <f t="shared" si="9"/>
        <v>0</v>
      </c>
      <c r="H39" s="170">
        <f t="shared" si="9"/>
        <v>0</v>
      </c>
      <c r="I39" s="170">
        <f t="shared" si="9"/>
        <v>0</v>
      </c>
      <c r="J39" s="170">
        <f t="shared" si="9"/>
        <v>0</v>
      </c>
      <c r="K39" s="170">
        <f t="shared" si="9"/>
        <v>0</v>
      </c>
      <c r="L39" s="170">
        <f t="shared" si="9"/>
        <v>0</v>
      </c>
      <c r="M39" s="171">
        <f t="shared" si="9"/>
        <v>0</v>
      </c>
      <c r="N39" s="172">
        <f>SUM(E39:M39)</f>
        <v>0</v>
      </c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</row>
    <row r="40" spans="1:51" s="71" customFormat="1" ht="14" outlineLevel="1" x14ac:dyDescent="0.2">
      <c r="A40" s="1"/>
      <c r="B40" s="128"/>
      <c r="C40" s="250"/>
      <c r="D40" s="251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185"/>
      <c r="AX40" s="9"/>
      <c r="AY40" s="9"/>
    </row>
    <row r="41" spans="1:51" s="71" customFormat="1" ht="14" outlineLevel="1" x14ac:dyDescent="0.2">
      <c r="A41" s="1"/>
      <c r="B41" s="128"/>
      <c r="C41" s="246"/>
      <c r="D41" s="247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185"/>
      <c r="AX41" s="9"/>
      <c r="AY41" s="9"/>
    </row>
    <row r="42" spans="1:51" s="71" customFormat="1" ht="14" outlineLevel="1" x14ac:dyDescent="0.2">
      <c r="A42" s="1"/>
      <c r="B42" s="128"/>
      <c r="C42" s="246"/>
      <c r="D42" s="247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185"/>
      <c r="AX42" s="9"/>
      <c r="AY42" s="9"/>
    </row>
    <row r="43" spans="1:51" s="177" customFormat="1" ht="15" customHeight="1" x14ac:dyDescent="0.2">
      <c r="A43" s="177">
        <v>11</v>
      </c>
      <c r="B43" s="169" t="str">
        <f>'PMs_Personnel costs'!B13</f>
        <v>Macedonia PHI</v>
      </c>
      <c r="C43" s="248" t="s">
        <v>75</v>
      </c>
      <c r="D43" s="249"/>
      <c r="E43" s="170">
        <f>SUM(E44:E46)</f>
        <v>0</v>
      </c>
      <c r="F43" s="170">
        <f t="shared" ref="F43:M43" si="10">SUM(F44:F46)</f>
        <v>0</v>
      </c>
      <c r="G43" s="170">
        <f t="shared" si="10"/>
        <v>0</v>
      </c>
      <c r="H43" s="170">
        <f t="shared" si="10"/>
        <v>0</v>
      </c>
      <c r="I43" s="170">
        <f t="shared" si="10"/>
        <v>0</v>
      </c>
      <c r="J43" s="170">
        <f t="shared" si="10"/>
        <v>0</v>
      </c>
      <c r="K43" s="170">
        <f t="shared" si="10"/>
        <v>0</v>
      </c>
      <c r="L43" s="170">
        <f t="shared" si="10"/>
        <v>0</v>
      </c>
      <c r="M43" s="170">
        <f t="shared" si="10"/>
        <v>0</v>
      </c>
      <c r="N43" s="172">
        <f>SUM(E43:M43)</f>
        <v>0</v>
      </c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</row>
    <row r="44" spans="1:51" s="71" customFormat="1" ht="14" outlineLevel="1" x14ac:dyDescent="0.2">
      <c r="A44" s="1"/>
      <c r="B44" s="128"/>
      <c r="C44" s="250"/>
      <c r="D44" s="251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185"/>
      <c r="AX44" s="9"/>
      <c r="AY44" s="9"/>
    </row>
    <row r="45" spans="1:51" s="71" customFormat="1" ht="14" outlineLevel="1" x14ac:dyDescent="0.2">
      <c r="A45" s="1"/>
      <c r="B45" s="128"/>
      <c r="C45" s="246"/>
      <c r="D45" s="247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185"/>
      <c r="AX45" s="9"/>
      <c r="AY45" s="9"/>
    </row>
    <row r="46" spans="1:51" s="71" customFormat="1" ht="14" outlineLevel="1" x14ac:dyDescent="0.2">
      <c r="A46" s="1"/>
      <c r="B46" s="128"/>
      <c r="C46" s="246"/>
      <c r="D46" s="247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185"/>
      <c r="AX46" s="9"/>
      <c r="AY46" s="9"/>
    </row>
    <row r="47" spans="1:51" s="177" customFormat="1" ht="15" customHeight="1" x14ac:dyDescent="0.2">
      <c r="A47" s="177">
        <v>12</v>
      </c>
      <c r="B47" s="169" t="str">
        <f>'PMs_Personnel costs'!B14</f>
        <v>Ukraine PHI</v>
      </c>
      <c r="C47" s="248" t="s">
        <v>75</v>
      </c>
      <c r="D47" s="249"/>
      <c r="E47" s="170">
        <f>SUM(E48:E50)</f>
        <v>0</v>
      </c>
      <c r="F47" s="170">
        <f t="shared" ref="F47:M47" si="11">SUM(F48:F50)</f>
        <v>0</v>
      </c>
      <c r="G47" s="170">
        <f t="shared" si="11"/>
        <v>0</v>
      </c>
      <c r="H47" s="170">
        <f t="shared" si="11"/>
        <v>0</v>
      </c>
      <c r="I47" s="170">
        <f t="shared" si="11"/>
        <v>0</v>
      </c>
      <c r="J47" s="170">
        <f t="shared" si="11"/>
        <v>0</v>
      </c>
      <c r="K47" s="170">
        <f t="shared" si="11"/>
        <v>0</v>
      </c>
      <c r="L47" s="170">
        <f t="shared" si="11"/>
        <v>0</v>
      </c>
      <c r="M47" s="170">
        <f t="shared" si="11"/>
        <v>0</v>
      </c>
      <c r="N47" s="172">
        <f>SUM(E47:M47)</f>
        <v>0</v>
      </c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</row>
    <row r="48" spans="1:51" s="71" customFormat="1" ht="14" outlineLevel="1" x14ac:dyDescent="0.2">
      <c r="A48" s="1"/>
      <c r="B48" s="128"/>
      <c r="C48" s="246"/>
      <c r="D48" s="247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185"/>
      <c r="AX48" s="9"/>
      <c r="AY48" s="9"/>
    </row>
    <row r="49" spans="1:51" s="71" customFormat="1" ht="14" outlineLevel="1" x14ac:dyDescent="0.2">
      <c r="A49" s="1"/>
      <c r="B49" s="128"/>
      <c r="C49" s="246"/>
      <c r="D49" s="247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185"/>
      <c r="AX49" s="9"/>
      <c r="AY49" s="9"/>
    </row>
    <row r="50" spans="1:51" s="71" customFormat="1" ht="14" outlineLevel="1" x14ac:dyDescent="0.2">
      <c r="A50" s="1"/>
      <c r="B50" s="128"/>
      <c r="C50" s="246"/>
      <c r="D50" s="247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185"/>
      <c r="AX50" s="9"/>
      <c r="AY50" s="9"/>
    </row>
    <row r="51" spans="1:51" s="177" customFormat="1" ht="15" customHeight="1" x14ac:dyDescent="0.2">
      <c r="A51" s="177">
        <v>13</v>
      </c>
      <c r="B51" s="169" t="str">
        <f>'PMs_Personnel costs'!B15</f>
        <v>Choice</v>
      </c>
      <c r="C51" s="248" t="s">
        <v>75</v>
      </c>
      <c r="D51" s="249"/>
      <c r="E51" s="170">
        <f t="shared" ref="E51:M51" si="12">SUM(E52:E54)</f>
        <v>0</v>
      </c>
      <c r="F51" s="170">
        <f t="shared" si="12"/>
        <v>0</v>
      </c>
      <c r="G51" s="170">
        <f t="shared" si="12"/>
        <v>0</v>
      </c>
      <c r="H51" s="170">
        <f t="shared" si="12"/>
        <v>0</v>
      </c>
      <c r="I51" s="170">
        <f t="shared" si="12"/>
        <v>0</v>
      </c>
      <c r="J51" s="170">
        <f t="shared" si="12"/>
        <v>0</v>
      </c>
      <c r="K51" s="170">
        <f t="shared" si="12"/>
        <v>0</v>
      </c>
      <c r="L51" s="170">
        <f t="shared" si="12"/>
        <v>0</v>
      </c>
      <c r="M51" s="171">
        <f t="shared" si="12"/>
        <v>0</v>
      </c>
      <c r="N51" s="172">
        <f>SUM(E51:M51)</f>
        <v>0</v>
      </c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</row>
    <row r="52" spans="1:51" s="71" customFormat="1" ht="14" outlineLevel="1" x14ac:dyDescent="0.2">
      <c r="A52" s="1"/>
      <c r="B52" s="128"/>
      <c r="C52" s="252"/>
      <c r="D52" s="253"/>
      <c r="E52" s="166"/>
      <c r="F52" s="166"/>
      <c r="G52" s="166"/>
      <c r="H52" s="166"/>
      <c r="I52" s="166"/>
      <c r="J52" s="166"/>
      <c r="K52" s="166"/>
      <c r="L52" s="166"/>
      <c r="M52" s="166"/>
      <c r="N52" s="166">
        <f>SUM(E52:M52)</f>
        <v>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185"/>
      <c r="AX52" s="9"/>
      <c r="AY52" s="9"/>
    </row>
    <row r="53" spans="1:51" s="71" customFormat="1" ht="14" outlineLevel="1" x14ac:dyDescent="0.2">
      <c r="A53" s="1"/>
      <c r="B53" s="128"/>
      <c r="C53" s="252"/>
      <c r="D53" s="253"/>
      <c r="E53" s="166"/>
      <c r="F53" s="166"/>
      <c r="G53" s="166"/>
      <c r="H53" s="166"/>
      <c r="I53" s="166"/>
      <c r="J53" s="166"/>
      <c r="K53" s="166"/>
      <c r="L53" s="166"/>
      <c r="M53" s="166"/>
      <c r="N53" s="166">
        <f>SUM(E53:M53)</f>
        <v>0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185"/>
      <c r="AX53" s="9"/>
      <c r="AY53" s="9"/>
    </row>
    <row r="54" spans="1:51" s="71" customFormat="1" ht="14" outlineLevel="1" x14ac:dyDescent="0.2">
      <c r="A54" s="1"/>
      <c r="B54" s="128"/>
      <c r="C54" s="205"/>
      <c r="D54" s="206"/>
      <c r="E54" s="166"/>
      <c r="F54" s="166"/>
      <c r="G54" s="166"/>
      <c r="H54" s="166"/>
      <c r="I54" s="166"/>
      <c r="J54" s="166"/>
      <c r="K54" s="166"/>
      <c r="L54" s="166"/>
      <c r="M54" s="166"/>
      <c r="N54" s="166">
        <f>SUM(E54:M54)</f>
        <v>0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185"/>
      <c r="AX54" s="9"/>
      <c r="AY54" s="9"/>
    </row>
    <row r="55" spans="1:51" s="177" customFormat="1" ht="15" customHeight="1" x14ac:dyDescent="0.2">
      <c r="A55" s="177">
        <v>14</v>
      </c>
      <c r="B55" s="169" t="str">
        <f>'PMs_Personnel costs'!B16</f>
        <v>EMSA</v>
      </c>
      <c r="C55" s="248" t="s">
        <v>75</v>
      </c>
      <c r="D55" s="249"/>
      <c r="E55" s="170">
        <f t="shared" ref="E55:M55" si="13">SUM(E56:E58)</f>
        <v>0</v>
      </c>
      <c r="F55" s="170">
        <f t="shared" si="13"/>
        <v>0</v>
      </c>
      <c r="G55" s="170">
        <f t="shared" si="13"/>
        <v>0</v>
      </c>
      <c r="H55" s="170">
        <f t="shared" si="13"/>
        <v>0</v>
      </c>
      <c r="I55" s="170">
        <f t="shared" si="13"/>
        <v>0</v>
      </c>
      <c r="J55" s="170">
        <f t="shared" si="13"/>
        <v>0</v>
      </c>
      <c r="K55" s="170">
        <f t="shared" si="13"/>
        <v>0</v>
      </c>
      <c r="L55" s="170">
        <f t="shared" si="13"/>
        <v>0</v>
      </c>
      <c r="M55" s="171">
        <f t="shared" si="13"/>
        <v>0</v>
      </c>
      <c r="N55" s="172">
        <f>SUM(E55:M55)</f>
        <v>0</v>
      </c>
      <c r="O55" s="176"/>
      <c r="P55" s="178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</row>
    <row r="56" spans="1:51" s="71" customFormat="1" ht="14" outlineLevel="1" x14ac:dyDescent="0.2">
      <c r="A56" s="1"/>
      <c r="B56" s="128"/>
      <c r="C56" s="250"/>
      <c r="D56" s="251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185"/>
      <c r="AX56" s="9"/>
      <c r="AY56" s="9"/>
    </row>
    <row r="57" spans="1:51" s="71" customFormat="1" ht="14" outlineLevel="1" x14ac:dyDescent="0.2">
      <c r="A57" s="1"/>
      <c r="B57" s="128"/>
      <c r="C57" s="250"/>
      <c r="D57" s="251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185"/>
      <c r="AX57" s="9"/>
      <c r="AY57" s="9"/>
    </row>
    <row r="58" spans="1:51" s="71" customFormat="1" ht="14" outlineLevel="1" x14ac:dyDescent="0.2">
      <c r="A58" s="1"/>
      <c r="B58" s="128"/>
      <c r="C58" s="250"/>
      <c r="D58" s="251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185"/>
      <c r="AX58" s="9"/>
      <c r="AY58" s="9"/>
    </row>
    <row r="59" spans="1:51" s="177" customFormat="1" ht="15" customHeight="1" x14ac:dyDescent="0.2">
      <c r="A59" s="177">
        <v>15</v>
      </c>
      <c r="B59" s="169" t="str">
        <f>'PMs_Personnel costs'!B17</f>
        <v>IYHO</v>
      </c>
      <c r="C59" s="248" t="s">
        <v>75</v>
      </c>
      <c r="D59" s="249"/>
      <c r="E59" s="170">
        <f>SUM(E60:E62)</f>
        <v>0</v>
      </c>
      <c r="F59" s="170">
        <f t="shared" ref="F59:M59" si="14">SUM(F60:F62)</f>
        <v>0</v>
      </c>
      <c r="G59" s="170">
        <f t="shared" si="14"/>
        <v>0</v>
      </c>
      <c r="H59" s="170">
        <f t="shared" si="14"/>
        <v>0</v>
      </c>
      <c r="I59" s="170">
        <f t="shared" si="14"/>
        <v>0</v>
      </c>
      <c r="J59" s="170">
        <f t="shared" si="14"/>
        <v>0</v>
      </c>
      <c r="K59" s="170">
        <f t="shared" si="14"/>
        <v>0</v>
      </c>
      <c r="L59" s="170">
        <f t="shared" si="14"/>
        <v>0</v>
      </c>
      <c r="M59" s="171">
        <f t="shared" si="14"/>
        <v>0</v>
      </c>
      <c r="N59" s="172">
        <f>SUM(E59:M59)</f>
        <v>0</v>
      </c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</row>
    <row r="60" spans="1:51" s="71" customFormat="1" ht="14" outlineLevel="1" x14ac:dyDescent="0.2">
      <c r="A60" s="1"/>
      <c r="B60" s="128"/>
      <c r="C60" s="250"/>
      <c r="D60" s="251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185"/>
      <c r="AX60" s="9"/>
      <c r="AY60" s="9"/>
    </row>
    <row r="61" spans="1:51" s="71" customFormat="1" ht="14" outlineLevel="1" x14ac:dyDescent="0.2">
      <c r="A61" s="1"/>
      <c r="B61" s="128"/>
      <c r="C61" s="246"/>
      <c r="D61" s="247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185"/>
      <c r="AX61" s="9"/>
      <c r="AY61" s="9"/>
    </row>
    <row r="62" spans="1:51" s="71" customFormat="1" ht="14" outlineLevel="1" x14ac:dyDescent="0.2">
      <c r="A62" s="1"/>
      <c r="B62" s="128"/>
      <c r="C62" s="246"/>
      <c r="D62" s="247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185"/>
      <c r="AX62" s="9"/>
      <c r="AY62" s="9"/>
    </row>
    <row r="63" spans="1:51" s="177" customFormat="1" ht="15" hidden="1" customHeight="1" x14ac:dyDescent="0.2">
      <c r="A63" s="177">
        <v>16</v>
      </c>
      <c r="B63" s="169" t="str">
        <f>'PMs_Personnel costs'!B18</f>
        <v>PRESS</v>
      </c>
      <c r="C63" s="248" t="s">
        <v>75</v>
      </c>
      <c r="D63" s="249"/>
      <c r="E63" s="170">
        <f>SUM(E64:E66)</f>
        <v>0</v>
      </c>
      <c r="F63" s="170">
        <f t="shared" ref="F63:M63" si="15">SUM(F64:F66)</f>
        <v>0</v>
      </c>
      <c r="G63" s="170">
        <f t="shared" si="15"/>
        <v>0</v>
      </c>
      <c r="H63" s="170">
        <f t="shared" si="15"/>
        <v>0</v>
      </c>
      <c r="I63" s="170">
        <f t="shared" si="15"/>
        <v>0</v>
      </c>
      <c r="J63" s="170">
        <f t="shared" si="15"/>
        <v>0</v>
      </c>
      <c r="K63" s="170">
        <f t="shared" si="15"/>
        <v>0</v>
      </c>
      <c r="L63" s="170">
        <f t="shared" si="15"/>
        <v>0</v>
      </c>
      <c r="M63" s="171">
        <f t="shared" si="15"/>
        <v>0</v>
      </c>
      <c r="N63" s="172">
        <f>SUM(E63:M63)</f>
        <v>0</v>
      </c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</row>
    <row r="64" spans="1:51" s="71" customFormat="1" ht="14" hidden="1" outlineLevel="1" x14ac:dyDescent="0.2">
      <c r="A64" s="1"/>
      <c r="B64" s="128"/>
      <c r="C64" s="250"/>
      <c r="D64" s="251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185"/>
      <c r="AX64" s="9"/>
      <c r="AY64" s="9"/>
    </row>
    <row r="65" spans="1:51" s="71" customFormat="1" ht="14" hidden="1" outlineLevel="1" x14ac:dyDescent="0.2">
      <c r="A65" s="1"/>
      <c r="B65" s="128"/>
      <c r="C65" s="246"/>
      <c r="D65" s="247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185"/>
      <c r="AX65" s="9"/>
      <c r="AY65" s="9"/>
    </row>
    <row r="66" spans="1:51" s="71" customFormat="1" ht="14" hidden="1" outlineLevel="1" x14ac:dyDescent="0.2">
      <c r="A66" s="1"/>
      <c r="B66" s="128"/>
      <c r="C66" s="246"/>
      <c r="D66" s="247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85"/>
      <c r="AX66" s="9"/>
      <c r="AY66" s="9"/>
    </row>
    <row r="67" spans="1:51" s="177" customFormat="1" ht="15" hidden="1" customHeight="1" collapsed="1" x14ac:dyDescent="0.2">
      <c r="A67" s="177">
        <v>17</v>
      </c>
      <c r="B67" s="169" t="str">
        <f>'PMs_Personnel costs'!B19</f>
        <v xml:space="preserve">BGF </v>
      </c>
      <c r="C67" s="248" t="s">
        <v>75</v>
      </c>
      <c r="D67" s="249"/>
      <c r="E67" s="170">
        <f>SUM(E68:E70)</f>
        <v>0</v>
      </c>
      <c r="F67" s="170">
        <f t="shared" ref="F67:M67" si="16">SUM(F68:F70)</f>
        <v>0</v>
      </c>
      <c r="G67" s="170">
        <f t="shared" si="16"/>
        <v>0</v>
      </c>
      <c r="H67" s="170">
        <f t="shared" si="16"/>
        <v>0</v>
      </c>
      <c r="I67" s="170">
        <f t="shared" si="16"/>
        <v>0</v>
      </c>
      <c r="J67" s="170">
        <f t="shared" si="16"/>
        <v>0</v>
      </c>
      <c r="K67" s="170">
        <f t="shared" si="16"/>
        <v>0</v>
      </c>
      <c r="L67" s="170">
        <f t="shared" si="16"/>
        <v>0</v>
      </c>
      <c r="M67" s="170">
        <f t="shared" si="16"/>
        <v>0</v>
      </c>
      <c r="N67" s="172">
        <f>SUM(E67:M67)</f>
        <v>0</v>
      </c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</row>
    <row r="68" spans="1:51" s="71" customFormat="1" ht="14" hidden="1" outlineLevel="2" x14ac:dyDescent="0.2">
      <c r="A68" s="1"/>
      <c r="B68" s="128"/>
      <c r="C68" s="250"/>
      <c r="D68" s="251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185"/>
      <c r="AX68" s="9"/>
      <c r="AY68" s="9"/>
    </row>
    <row r="69" spans="1:51" s="71" customFormat="1" ht="14" hidden="1" outlineLevel="2" x14ac:dyDescent="0.2">
      <c r="A69" s="1"/>
      <c r="B69" s="128"/>
      <c r="C69" s="246"/>
      <c r="D69" s="247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185"/>
      <c r="AX69" s="9"/>
      <c r="AY69" s="9"/>
    </row>
    <row r="70" spans="1:51" s="71" customFormat="1" ht="14" hidden="1" outlineLevel="2" x14ac:dyDescent="0.2">
      <c r="A70" s="1"/>
      <c r="B70" s="128"/>
      <c r="C70" s="246"/>
      <c r="D70" s="247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185"/>
      <c r="AX70" s="9"/>
      <c r="AY70" s="9"/>
    </row>
    <row r="71" spans="1:51" s="177" customFormat="1" ht="15" hidden="1" customHeight="1" collapsed="1" x14ac:dyDescent="0.2">
      <c r="A71" s="177">
        <v>18</v>
      </c>
      <c r="B71" s="169" t="str">
        <f>'PMs_Personnel costs'!B20</f>
        <v>WHO</v>
      </c>
      <c r="C71" s="248" t="s">
        <v>75</v>
      </c>
      <c r="D71" s="249"/>
      <c r="E71" s="170">
        <f>SUM(E72:E74)</f>
        <v>0</v>
      </c>
      <c r="F71" s="170">
        <f t="shared" ref="F71:M71" si="17">SUM(F72:F74)</f>
        <v>0</v>
      </c>
      <c r="G71" s="170">
        <f t="shared" si="17"/>
        <v>0</v>
      </c>
      <c r="H71" s="170">
        <f t="shared" si="17"/>
        <v>0</v>
      </c>
      <c r="I71" s="170">
        <f t="shared" si="17"/>
        <v>0</v>
      </c>
      <c r="J71" s="170">
        <f t="shared" si="17"/>
        <v>0</v>
      </c>
      <c r="K71" s="170">
        <f t="shared" si="17"/>
        <v>0</v>
      </c>
      <c r="L71" s="170">
        <f t="shared" si="17"/>
        <v>0</v>
      </c>
      <c r="M71" s="170">
        <f t="shared" si="17"/>
        <v>0</v>
      </c>
      <c r="N71" s="172">
        <f>SUM(E71:M71)</f>
        <v>0</v>
      </c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  <c r="AW71" s="176"/>
      <c r="AX71" s="176"/>
      <c r="AY71" s="176"/>
    </row>
    <row r="72" spans="1:51" s="71" customFormat="1" ht="14" hidden="1" outlineLevel="1" x14ac:dyDescent="0.2">
      <c r="A72" s="1"/>
      <c r="B72" s="128"/>
      <c r="C72" s="246"/>
      <c r="D72" s="247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185"/>
      <c r="AX72" s="9"/>
      <c r="AY72" s="9"/>
    </row>
    <row r="73" spans="1:51" s="71" customFormat="1" ht="14" hidden="1" outlineLevel="1" x14ac:dyDescent="0.2">
      <c r="A73" s="1"/>
      <c r="B73" s="128"/>
      <c r="C73" s="246"/>
      <c r="D73" s="247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85"/>
      <c r="AX73" s="9"/>
      <c r="AY73" s="9"/>
    </row>
    <row r="74" spans="1:51" s="71" customFormat="1" ht="14" hidden="1" outlineLevel="1" x14ac:dyDescent="0.2">
      <c r="A74" s="1"/>
      <c r="B74" s="128"/>
      <c r="C74" s="246"/>
      <c r="D74" s="247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185"/>
      <c r="AX74" s="9"/>
      <c r="AY74" s="9"/>
    </row>
    <row r="75" spans="1:51" s="177" customFormat="1" ht="15" hidden="1" customHeight="1" collapsed="1" x14ac:dyDescent="0.2">
      <c r="A75" s="177">
        <v>19</v>
      </c>
      <c r="B75" s="169">
        <f>'PMs_Personnel costs'!B21</f>
        <v>0</v>
      </c>
      <c r="C75" s="248" t="s">
        <v>75</v>
      </c>
      <c r="D75" s="249"/>
      <c r="E75" s="170">
        <f>SUM(E76:E78)</f>
        <v>0</v>
      </c>
      <c r="F75" s="170">
        <f t="shared" ref="F75:M75" si="18">SUM(F76:F78)</f>
        <v>0</v>
      </c>
      <c r="G75" s="170">
        <f t="shared" si="18"/>
        <v>0</v>
      </c>
      <c r="H75" s="170">
        <f t="shared" si="18"/>
        <v>0</v>
      </c>
      <c r="I75" s="170">
        <f t="shared" si="18"/>
        <v>0</v>
      </c>
      <c r="J75" s="170">
        <f t="shared" si="18"/>
        <v>0</v>
      </c>
      <c r="K75" s="170">
        <f t="shared" si="18"/>
        <v>0</v>
      </c>
      <c r="L75" s="170">
        <f t="shared" si="18"/>
        <v>0</v>
      </c>
      <c r="M75" s="170">
        <f t="shared" si="18"/>
        <v>0</v>
      </c>
      <c r="N75" s="172">
        <f>SUM(E75:M75)</f>
        <v>0</v>
      </c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</row>
    <row r="76" spans="1:51" s="71" customFormat="1" ht="14" hidden="1" outlineLevel="1" x14ac:dyDescent="0.2">
      <c r="A76" s="1"/>
      <c r="B76" s="128"/>
      <c r="C76" s="246"/>
      <c r="D76" s="247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185"/>
      <c r="AX76" s="9"/>
      <c r="AY76" s="9"/>
    </row>
    <row r="77" spans="1:51" s="71" customFormat="1" ht="14" hidden="1" outlineLevel="1" x14ac:dyDescent="0.2">
      <c r="A77" s="1"/>
      <c r="B77" s="128"/>
      <c r="C77" s="246"/>
      <c r="D77" s="247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185"/>
      <c r="AX77" s="9"/>
      <c r="AY77" s="9"/>
    </row>
    <row r="78" spans="1:51" s="71" customFormat="1" ht="14" hidden="1" outlineLevel="1" x14ac:dyDescent="0.2">
      <c r="A78" s="1"/>
      <c r="B78" s="128"/>
      <c r="C78" s="246"/>
      <c r="D78" s="247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185"/>
      <c r="AX78" s="9"/>
      <c r="AY78" s="9"/>
    </row>
    <row r="79" spans="1:51" s="177" customFormat="1" ht="15" hidden="1" collapsed="1" x14ac:dyDescent="0.2">
      <c r="A79" s="177">
        <v>20</v>
      </c>
      <c r="B79" s="169">
        <f>'PMs_Personnel costs'!B22</f>
        <v>0</v>
      </c>
      <c r="C79" s="248" t="s">
        <v>75</v>
      </c>
      <c r="D79" s="249"/>
      <c r="E79" s="170">
        <f>SUM(E80:E82)</f>
        <v>0</v>
      </c>
      <c r="F79" s="170">
        <f t="shared" ref="F79:M79" si="19">SUM(F80:F82)</f>
        <v>0</v>
      </c>
      <c r="G79" s="170">
        <f t="shared" si="19"/>
        <v>0</v>
      </c>
      <c r="H79" s="170">
        <f t="shared" si="19"/>
        <v>0</v>
      </c>
      <c r="I79" s="170">
        <f t="shared" si="19"/>
        <v>0</v>
      </c>
      <c r="J79" s="170">
        <f t="shared" si="19"/>
        <v>0</v>
      </c>
      <c r="K79" s="170">
        <f t="shared" si="19"/>
        <v>0</v>
      </c>
      <c r="L79" s="170">
        <f t="shared" si="19"/>
        <v>0</v>
      </c>
      <c r="M79" s="170">
        <f t="shared" si="19"/>
        <v>0</v>
      </c>
      <c r="N79" s="172">
        <f>SUM(E79:M79)</f>
        <v>0</v>
      </c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76"/>
      <c r="AW79" s="176"/>
      <c r="AX79" s="176"/>
      <c r="AY79" s="176"/>
    </row>
    <row r="80" spans="1:51" s="71" customFormat="1" ht="14" hidden="1" outlineLevel="1" x14ac:dyDescent="0.2">
      <c r="A80" s="1"/>
      <c r="B80" s="128"/>
      <c r="C80" s="250"/>
      <c r="D80" s="251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185"/>
      <c r="AX80" s="9"/>
      <c r="AY80" s="9"/>
    </row>
    <row r="81" spans="1:51" s="71" customFormat="1" ht="14" hidden="1" outlineLevel="1" x14ac:dyDescent="0.2">
      <c r="A81" s="1"/>
      <c r="B81" s="128"/>
      <c r="C81" s="246"/>
      <c r="D81" s="247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185"/>
      <c r="AX81" s="9"/>
      <c r="AY81" s="9"/>
    </row>
    <row r="82" spans="1:51" s="71" customFormat="1" ht="14" hidden="1" outlineLevel="1" x14ac:dyDescent="0.2">
      <c r="A82" s="1"/>
      <c r="B82" s="128"/>
      <c r="C82" s="246"/>
      <c r="D82" s="247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185"/>
      <c r="AX82" s="9"/>
      <c r="AY82" s="9"/>
    </row>
    <row r="83" spans="1:51" s="177" customFormat="1" ht="15" hidden="1" collapsed="1" x14ac:dyDescent="0.2">
      <c r="A83" s="177">
        <v>21</v>
      </c>
      <c r="B83" s="169">
        <f>'PMs_Personnel costs'!B23</f>
        <v>0</v>
      </c>
      <c r="C83" s="248" t="s">
        <v>75</v>
      </c>
      <c r="D83" s="249"/>
      <c r="E83" s="170">
        <f>SUM(E84:E86)</f>
        <v>0</v>
      </c>
      <c r="F83" s="170">
        <f t="shared" ref="F83:M83" si="20">SUM(F84:F86)</f>
        <v>0</v>
      </c>
      <c r="G83" s="170">
        <f t="shared" si="20"/>
        <v>0</v>
      </c>
      <c r="H83" s="170">
        <f t="shared" si="20"/>
        <v>0</v>
      </c>
      <c r="I83" s="170">
        <f t="shared" si="20"/>
        <v>0</v>
      </c>
      <c r="J83" s="170">
        <f t="shared" si="20"/>
        <v>0</v>
      </c>
      <c r="K83" s="170">
        <f t="shared" si="20"/>
        <v>0</v>
      </c>
      <c r="L83" s="170">
        <f t="shared" si="20"/>
        <v>0</v>
      </c>
      <c r="M83" s="170">
        <f t="shared" si="20"/>
        <v>0</v>
      </c>
      <c r="N83" s="172">
        <f>SUM(E83:M83)</f>
        <v>0</v>
      </c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</row>
    <row r="84" spans="1:51" s="71" customFormat="1" ht="14" hidden="1" outlineLevel="1" x14ac:dyDescent="0.2">
      <c r="A84" s="1"/>
      <c r="B84" s="128"/>
      <c r="C84" s="250"/>
      <c r="D84" s="251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185"/>
      <c r="AX84" s="9"/>
      <c r="AY84" s="9"/>
    </row>
    <row r="85" spans="1:51" s="71" customFormat="1" ht="14" hidden="1" outlineLevel="1" x14ac:dyDescent="0.2">
      <c r="A85" s="1"/>
      <c r="B85" s="128"/>
      <c r="C85" s="246"/>
      <c r="D85" s="247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185"/>
      <c r="AX85" s="9"/>
      <c r="AY85" s="9"/>
    </row>
    <row r="86" spans="1:51" s="71" customFormat="1" ht="14" hidden="1" outlineLevel="1" x14ac:dyDescent="0.2">
      <c r="A86" s="1"/>
      <c r="B86" s="128"/>
      <c r="C86" s="246"/>
      <c r="D86" s="247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185"/>
      <c r="AX86" s="9"/>
      <c r="AY86" s="9"/>
    </row>
    <row r="87" spans="1:51" s="177" customFormat="1" ht="15" hidden="1" collapsed="1" x14ac:dyDescent="0.2">
      <c r="A87" s="177">
        <v>22</v>
      </c>
      <c r="B87" s="169">
        <f>'PMs_Personnel costs'!B24</f>
        <v>0</v>
      </c>
      <c r="C87" s="248" t="s">
        <v>75</v>
      </c>
      <c r="D87" s="249"/>
      <c r="E87" s="170">
        <f>SUM(E88:E90)</f>
        <v>0</v>
      </c>
      <c r="F87" s="170">
        <f t="shared" ref="F87:M87" si="21">SUM(F88:F90)</f>
        <v>0</v>
      </c>
      <c r="G87" s="170">
        <f t="shared" si="21"/>
        <v>0</v>
      </c>
      <c r="H87" s="170">
        <f t="shared" si="21"/>
        <v>0</v>
      </c>
      <c r="I87" s="170">
        <f t="shared" si="21"/>
        <v>0</v>
      </c>
      <c r="J87" s="170">
        <f t="shared" si="21"/>
        <v>0</v>
      </c>
      <c r="K87" s="170">
        <f t="shared" si="21"/>
        <v>0</v>
      </c>
      <c r="L87" s="170">
        <f t="shared" si="21"/>
        <v>0</v>
      </c>
      <c r="M87" s="170">
        <f t="shared" si="21"/>
        <v>0</v>
      </c>
      <c r="N87" s="172">
        <f>SUM(E87:M87)</f>
        <v>0</v>
      </c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</row>
    <row r="88" spans="1:51" s="71" customFormat="1" ht="14" hidden="1" outlineLevel="1" x14ac:dyDescent="0.2">
      <c r="A88" s="1"/>
      <c r="B88" s="128"/>
      <c r="C88" s="250"/>
      <c r="D88" s="251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185"/>
      <c r="AX88" s="9"/>
      <c r="AY88" s="9"/>
    </row>
    <row r="89" spans="1:51" s="71" customFormat="1" ht="14" hidden="1" outlineLevel="1" x14ac:dyDescent="0.2">
      <c r="A89" s="1"/>
      <c r="B89" s="128"/>
      <c r="C89" s="246"/>
      <c r="D89" s="247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185"/>
      <c r="AX89" s="9"/>
      <c r="AY89" s="9"/>
    </row>
    <row r="90" spans="1:51" s="71" customFormat="1" ht="14" hidden="1" outlineLevel="1" x14ac:dyDescent="0.2">
      <c r="A90" s="1"/>
      <c r="B90" s="128"/>
      <c r="C90" s="246"/>
      <c r="D90" s="247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185"/>
      <c r="AX90" s="9"/>
      <c r="AY90" s="9"/>
    </row>
    <row r="91" spans="1:51" s="177" customFormat="1" ht="15" hidden="1" collapsed="1" x14ac:dyDescent="0.2">
      <c r="A91" s="177">
        <v>23</v>
      </c>
      <c r="B91" s="169">
        <f>'PMs_Personnel costs'!B25</f>
        <v>0</v>
      </c>
      <c r="C91" s="248" t="s">
        <v>75</v>
      </c>
      <c r="D91" s="249"/>
      <c r="E91" s="170">
        <f>SUM(E92:E94)</f>
        <v>0</v>
      </c>
      <c r="F91" s="170">
        <f t="shared" ref="F91:M91" si="22">SUM(F92:F94)</f>
        <v>0</v>
      </c>
      <c r="G91" s="170">
        <f t="shared" si="22"/>
        <v>0</v>
      </c>
      <c r="H91" s="170">
        <f t="shared" si="22"/>
        <v>0</v>
      </c>
      <c r="I91" s="170">
        <f t="shared" si="22"/>
        <v>0</v>
      </c>
      <c r="J91" s="170">
        <f t="shared" si="22"/>
        <v>0</v>
      </c>
      <c r="K91" s="170">
        <f t="shared" si="22"/>
        <v>0</v>
      </c>
      <c r="L91" s="170">
        <f t="shared" si="22"/>
        <v>0</v>
      </c>
      <c r="M91" s="170">
        <f t="shared" si="22"/>
        <v>0</v>
      </c>
      <c r="N91" s="172">
        <f>SUM(E91:M91)</f>
        <v>0</v>
      </c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  <c r="AW91" s="176"/>
      <c r="AX91" s="176"/>
      <c r="AY91" s="176"/>
    </row>
    <row r="92" spans="1:51" s="71" customFormat="1" ht="14" hidden="1" outlineLevel="1" x14ac:dyDescent="0.2">
      <c r="A92" s="1"/>
      <c r="B92" s="128"/>
      <c r="C92" s="246"/>
      <c r="D92" s="247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85"/>
      <c r="AX92" s="9"/>
      <c r="AY92" s="9"/>
    </row>
    <row r="93" spans="1:51" s="71" customFormat="1" ht="14" hidden="1" outlineLevel="1" x14ac:dyDescent="0.2">
      <c r="A93" s="1"/>
      <c r="B93" s="128"/>
      <c r="C93" s="246"/>
      <c r="D93" s="247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185"/>
      <c r="AX93" s="9"/>
      <c r="AY93" s="9"/>
    </row>
    <row r="94" spans="1:51" s="71" customFormat="1" ht="14" hidden="1" outlineLevel="1" x14ac:dyDescent="0.2">
      <c r="A94" s="1"/>
      <c r="B94" s="128"/>
      <c r="C94" s="246"/>
      <c r="D94" s="247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185"/>
      <c r="AX94" s="9"/>
      <c r="AY94" s="9"/>
    </row>
    <row r="95" spans="1:51" s="177" customFormat="1" ht="15" hidden="1" collapsed="1" x14ac:dyDescent="0.2">
      <c r="A95" s="177">
        <v>24</v>
      </c>
      <c r="B95" s="169">
        <f>'PMs_Personnel costs'!B26</f>
        <v>0</v>
      </c>
      <c r="C95" s="248" t="s">
        <v>75</v>
      </c>
      <c r="D95" s="249"/>
      <c r="E95" s="170">
        <f>SUM(E96:E98)</f>
        <v>0</v>
      </c>
      <c r="F95" s="170">
        <f t="shared" ref="F95:M95" si="23">SUM(F96:F98)</f>
        <v>0</v>
      </c>
      <c r="G95" s="170">
        <f t="shared" si="23"/>
        <v>0</v>
      </c>
      <c r="H95" s="170">
        <f t="shared" si="23"/>
        <v>0</v>
      </c>
      <c r="I95" s="170">
        <f t="shared" si="23"/>
        <v>0</v>
      </c>
      <c r="J95" s="170">
        <f t="shared" si="23"/>
        <v>0</v>
      </c>
      <c r="K95" s="170">
        <f t="shared" si="23"/>
        <v>0</v>
      </c>
      <c r="L95" s="170">
        <f t="shared" si="23"/>
        <v>0</v>
      </c>
      <c r="M95" s="170">
        <f t="shared" si="23"/>
        <v>0</v>
      </c>
      <c r="N95" s="172">
        <f>SUM(E95:M95)</f>
        <v>0</v>
      </c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76"/>
      <c r="AW95" s="176"/>
      <c r="AX95" s="176"/>
      <c r="AY95" s="176"/>
    </row>
    <row r="96" spans="1:51" s="71" customFormat="1" ht="14" hidden="1" outlineLevel="1" x14ac:dyDescent="0.2">
      <c r="A96" s="1"/>
      <c r="B96" s="128"/>
      <c r="C96" s="246"/>
      <c r="D96" s="247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185"/>
      <c r="AX96" s="9"/>
      <c r="AY96" s="9"/>
    </row>
    <row r="97" spans="1:51" s="71" customFormat="1" ht="14" hidden="1" outlineLevel="1" x14ac:dyDescent="0.2">
      <c r="A97" s="1"/>
      <c r="B97" s="128"/>
      <c r="C97" s="246"/>
      <c r="D97" s="247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185"/>
      <c r="AX97" s="9"/>
      <c r="AY97" s="9"/>
    </row>
    <row r="98" spans="1:51" s="71" customFormat="1" ht="14" hidden="1" outlineLevel="1" x14ac:dyDescent="0.2">
      <c r="A98" s="1"/>
      <c r="B98" s="128"/>
      <c r="C98" s="246"/>
      <c r="D98" s="247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185"/>
      <c r="AX98" s="9"/>
      <c r="AY98" s="9"/>
    </row>
    <row r="99" spans="1:51" s="177" customFormat="1" ht="15" hidden="1" collapsed="1" x14ac:dyDescent="0.2">
      <c r="A99" s="177">
        <v>25</v>
      </c>
      <c r="B99" s="169">
        <f>'PMs_Personnel costs'!B27</f>
        <v>0</v>
      </c>
      <c r="C99" s="248" t="s">
        <v>75</v>
      </c>
      <c r="D99" s="249"/>
      <c r="E99" s="170">
        <f t="shared" ref="E99:M99" si="24">SUM(E100:E102)</f>
        <v>0</v>
      </c>
      <c r="F99" s="170">
        <f t="shared" si="24"/>
        <v>0</v>
      </c>
      <c r="G99" s="170">
        <f t="shared" si="24"/>
        <v>0</v>
      </c>
      <c r="H99" s="170">
        <f t="shared" si="24"/>
        <v>0</v>
      </c>
      <c r="I99" s="170">
        <f t="shared" si="24"/>
        <v>0</v>
      </c>
      <c r="J99" s="170">
        <f t="shared" si="24"/>
        <v>0</v>
      </c>
      <c r="K99" s="170">
        <f t="shared" si="24"/>
        <v>0</v>
      </c>
      <c r="L99" s="170">
        <f t="shared" si="24"/>
        <v>0</v>
      </c>
      <c r="M99" s="170">
        <f t="shared" si="24"/>
        <v>0</v>
      </c>
      <c r="N99" s="172">
        <f>SUM(E99:M99)</f>
        <v>0</v>
      </c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6"/>
      <c r="AX99" s="176"/>
      <c r="AY99" s="176"/>
    </row>
    <row r="100" spans="1:51" s="71" customFormat="1" ht="14" hidden="1" outlineLevel="1" x14ac:dyDescent="0.2">
      <c r="A100" s="1"/>
      <c r="B100" s="128"/>
      <c r="C100" s="250"/>
      <c r="D100" s="251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185"/>
      <c r="AX100" s="9"/>
      <c r="AY100" s="9"/>
    </row>
    <row r="101" spans="1:51" s="71" customFormat="1" ht="14" hidden="1" outlineLevel="1" x14ac:dyDescent="0.2">
      <c r="A101" s="1"/>
      <c r="B101" s="128"/>
      <c r="C101" s="246"/>
      <c r="D101" s="247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185"/>
      <c r="AX101" s="9"/>
      <c r="AY101" s="9"/>
    </row>
    <row r="102" spans="1:51" s="71" customFormat="1" ht="14" hidden="1" outlineLevel="1" x14ac:dyDescent="0.2">
      <c r="A102" s="1"/>
      <c r="B102" s="128"/>
      <c r="C102" s="246"/>
      <c r="D102" s="247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185"/>
      <c r="AX102" s="9"/>
      <c r="AY102" s="9"/>
    </row>
    <row r="103" spans="1:51" s="71" customFormat="1" ht="14" collapsed="1" x14ac:dyDescent="0.2">
      <c r="A103" s="1"/>
      <c r="B103" s="255" t="s">
        <v>75</v>
      </c>
      <c r="C103" s="256"/>
      <c r="D103" s="257"/>
      <c r="E103" s="162">
        <f t="shared" ref="E103:N103" si="25">SUM(E3+E7+E11+E15+E19+E23+E27+E31+E35+E39+E43+E47+E51+E55+E59+E63+E67+E71+E75+E79+E83+E87+E91+E95+E99)</f>
        <v>30000</v>
      </c>
      <c r="F103" s="162">
        <f t="shared" si="25"/>
        <v>0</v>
      </c>
      <c r="G103" s="162">
        <f t="shared" si="25"/>
        <v>0</v>
      </c>
      <c r="H103" s="162">
        <f t="shared" si="25"/>
        <v>0</v>
      </c>
      <c r="I103" s="162">
        <f t="shared" si="25"/>
        <v>0</v>
      </c>
      <c r="J103" s="162">
        <f t="shared" si="25"/>
        <v>0</v>
      </c>
      <c r="K103" s="162">
        <f t="shared" si="25"/>
        <v>0</v>
      </c>
      <c r="L103" s="162">
        <f t="shared" si="25"/>
        <v>0</v>
      </c>
      <c r="M103" s="162">
        <f t="shared" si="25"/>
        <v>0</v>
      </c>
      <c r="N103" s="162">
        <f t="shared" si="25"/>
        <v>30000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9"/>
      <c r="AX103" s="9"/>
      <c r="AY103" s="9"/>
    </row>
    <row r="105" spans="1:51" s="53" customFormat="1" ht="12" x14ac:dyDescent="0.15"/>
    <row r="106" spans="1:51" s="53" customFormat="1" ht="12" x14ac:dyDescent="0.15"/>
  </sheetData>
  <dataConsolidate/>
  <mergeCells count="99">
    <mergeCell ref="C2:D2"/>
    <mergeCell ref="C3:D3"/>
    <mergeCell ref="C7:D7"/>
    <mergeCell ref="C11:D11"/>
    <mergeCell ref="C15:D15"/>
    <mergeCell ref="C4:D4"/>
    <mergeCell ref="C6:D6"/>
    <mergeCell ref="C10:D10"/>
    <mergeCell ref="C12:D12"/>
    <mergeCell ref="C8:D8"/>
    <mergeCell ref="C14:D14"/>
    <mergeCell ref="C102:D102"/>
    <mergeCell ref="C19:D19"/>
    <mergeCell ref="C23:D23"/>
    <mergeCell ref="C27:D27"/>
    <mergeCell ref="C31:D31"/>
    <mergeCell ref="C29:D29"/>
    <mergeCell ref="C43:D43"/>
    <mergeCell ref="C40:D40"/>
    <mergeCell ref="C30:D30"/>
    <mergeCell ref="C33:D33"/>
    <mergeCell ref="C34:D34"/>
    <mergeCell ref="C22:D22"/>
    <mergeCell ref="C24:D24"/>
    <mergeCell ref="C20:D20"/>
    <mergeCell ref="C25:D25"/>
    <mergeCell ref="C35:D35"/>
    <mergeCell ref="C18:D18"/>
    <mergeCell ref="C9:D9"/>
    <mergeCell ref="B103:D103"/>
    <mergeCell ref="C17:D17"/>
    <mergeCell ref="C16:D16"/>
    <mergeCell ref="C32:D32"/>
    <mergeCell ref="C36:D36"/>
    <mergeCell ref="C71:D71"/>
    <mergeCell ref="C75:D75"/>
    <mergeCell ref="C79:D79"/>
    <mergeCell ref="C83:D83"/>
    <mergeCell ref="C87:D87"/>
    <mergeCell ref="C91:D91"/>
    <mergeCell ref="C85:D85"/>
    <mergeCell ref="C86:D86"/>
    <mergeCell ref="C26:D26"/>
    <mergeCell ref="C28:D28"/>
    <mergeCell ref="C21:D21"/>
    <mergeCell ref="C70:D70"/>
    <mergeCell ref="C46:D46"/>
    <mergeCell ref="C37:D37"/>
    <mergeCell ref="C38:D38"/>
    <mergeCell ref="C41:D41"/>
    <mergeCell ref="C42:D42"/>
    <mergeCell ref="C45:D45"/>
    <mergeCell ref="C65:D65"/>
    <mergeCell ref="C66:D66"/>
    <mergeCell ref="C69:D69"/>
    <mergeCell ref="C39:D39"/>
    <mergeCell ref="C44:D44"/>
    <mergeCell ref="C60:D60"/>
    <mergeCell ref="C64:D64"/>
    <mergeCell ref="C49:D49"/>
    <mergeCell ref="C50:D50"/>
    <mergeCell ref="C53:D53"/>
    <mergeCell ref="C47:D47"/>
    <mergeCell ref="C51:D51"/>
    <mergeCell ref="C48:D48"/>
    <mergeCell ref="C52:D52"/>
    <mergeCell ref="C56:D56"/>
    <mergeCell ref="C93:D93"/>
    <mergeCell ref="C94:D94"/>
    <mergeCell ref="C97:D97"/>
    <mergeCell ref="C98:D98"/>
    <mergeCell ref="C73:D73"/>
    <mergeCell ref="C74:D74"/>
    <mergeCell ref="C76:D76"/>
    <mergeCell ref="C80:D80"/>
    <mergeCell ref="C84:D84"/>
    <mergeCell ref="C88:D88"/>
    <mergeCell ref="C77:D77"/>
    <mergeCell ref="C78:D78"/>
    <mergeCell ref="C81:D81"/>
    <mergeCell ref="C82:D82"/>
    <mergeCell ref="C89:D89"/>
    <mergeCell ref="C90:D90"/>
    <mergeCell ref="C101:D101"/>
    <mergeCell ref="C55:D55"/>
    <mergeCell ref="C59:D59"/>
    <mergeCell ref="C63:D63"/>
    <mergeCell ref="C67:D67"/>
    <mergeCell ref="C57:D57"/>
    <mergeCell ref="C58:D58"/>
    <mergeCell ref="C61:D61"/>
    <mergeCell ref="C62:D62"/>
    <mergeCell ref="C68:D68"/>
    <mergeCell ref="C72:D72"/>
    <mergeCell ref="C95:D95"/>
    <mergeCell ref="C99:D99"/>
    <mergeCell ref="C92:D92"/>
    <mergeCell ref="C96:D96"/>
    <mergeCell ref="C100:D10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66"/>
  <sheetViews>
    <sheetView showGridLines="0" workbookViewId="0">
      <selection activeCell="Q14" sqref="Q14"/>
    </sheetView>
  </sheetViews>
  <sheetFormatPr baseColWidth="10" defaultColWidth="9.1640625" defaultRowHeight="14" outlineLevelRow="1" x14ac:dyDescent="0.2"/>
  <cols>
    <col min="1" max="1" width="3.1640625" style="2" bestFit="1" customWidth="1"/>
    <col min="2" max="2" width="9" style="2" bestFit="1" customWidth="1"/>
    <col min="3" max="3" width="5" style="9" bestFit="1" customWidth="1"/>
    <col min="4" max="4" width="15.1640625" style="1" bestFit="1" customWidth="1"/>
    <col min="5" max="5" width="8.83203125" style="1" customWidth="1"/>
    <col min="6" max="6" width="7.83203125" style="1" bestFit="1" customWidth="1"/>
    <col min="7" max="7" width="7" style="1" bestFit="1" customWidth="1"/>
    <col min="8" max="14" width="7.83203125" style="1" bestFit="1" customWidth="1"/>
    <col min="15" max="15" width="9.1640625" style="1" bestFit="1" customWidth="1"/>
    <col min="16" max="16" width="12.83203125" style="1" bestFit="1" customWidth="1"/>
    <col min="17" max="16384" width="9.1640625" style="1"/>
  </cols>
  <sheetData>
    <row r="1" spans="1:17" ht="19" x14ac:dyDescent="0.25">
      <c r="B1" s="281" t="s">
        <v>125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3"/>
    </row>
    <row r="2" spans="1:17" ht="7.5" customHeight="1" thickBot="1" x14ac:dyDescent="0.25"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ht="33.75" customHeight="1" thickBot="1" x14ac:dyDescent="0.25">
      <c r="B3" s="98" t="s">
        <v>69</v>
      </c>
      <c r="C3" s="99" t="s">
        <v>10</v>
      </c>
      <c r="D3" s="284" t="s">
        <v>77</v>
      </c>
      <c r="E3" s="285"/>
      <c r="F3" s="96" t="s">
        <v>0</v>
      </c>
      <c r="G3" s="95" t="s">
        <v>1</v>
      </c>
      <c r="H3" s="96" t="s">
        <v>2</v>
      </c>
      <c r="I3" s="95" t="s">
        <v>3</v>
      </c>
      <c r="J3" s="96" t="s">
        <v>4</v>
      </c>
      <c r="K3" s="95" t="s">
        <v>5</v>
      </c>
      <c r="L3" s="96" t="s">
        <v>6</v>
      </c>
      <c r="M3" s="96" t="s">
        <v>7</v>
      </c>
      <c r="N3" s="96" t="s">
        <v>8</v>
      </c>
      <c r="O3" s="97" t="s">
        <v>75</v>
      </c>
    </row>
    <row r="4" spans="1:17" ht="3" customHeight="1" thickBot="1" x14ac:dyDescent="0.25">
      <c r="B4" s="51"/>
      <c r="F4" s="35"/>
      <c r="G4" s="10"/>
      <c r="H4" s="35"/>
      <c r="I4" s="10"/>
      <c r="J4" s="35"/>
      <c r="K4" s="10"/>
      <c r="L4" s="10"/>
      <c r="M4" s="10"/>
      <c r="N4" s="10"/>
      <c r="O4" s="8"/>
    </row>
    <row r="5" spans="1:17" ht="14" customHeight="1" outlineLevel="1" thickBot="1" x14ac:dyDescent="0.25">
      <c r="A5" s="24">
        <v>1</v>
      </c>
      <c r="B5" s="266" t="str">
        <f>'PMs_Personnel costs'!B3</f>
        <v>ICL</v>
      </c>
      <c r="C5" s="25"/>
      <c r="D5" s="12" t="s">
        <v>78</v>
      </c>
      <c r="E5" s="31"/>
      <c r="F5" s="36">
        <f>'PMs_Personnel costs'!Q3</f>
        <v>225000</v>
      </c>
      <c r="G5" s="36">
        <f>'PMs_Personnel costs'!R3</f>
        <v>75000</v>
      </c>
      <c r="H5" s="36">
        <f>'PMs_Personnel costs'!S3</f>
        <v>75000</v>
      </c>
      <c r="I5" s="36">
        <f>'PMs_Personnel costs'!T3</f>
        <v>75000</v>
      </c>
      <c r="J5" s="36">
        <f>'PMs_Personnel costs'!U3</f>
        <v>112500</v>
      </c>
      <c r="K5" s="36">
        <f>'PMs_Personnel costs'!V3</f>
        <v>187500</v>
      </c>
      <c r="L5" s="36">
        <f>'PMs_Personnel costs'!W3</f>
        <v>262500</v>
      </c>
      <c r="M5" s="36">
        <f>'PMs_Personnel costs'!X3</f>
        <v>150000</v>
      </c>
      <c r="N5" s="36">
        <f>'PMs_Personnel costs'!Y3</f>
        <v>135000</v>
      </c>
      <c r="O5" s="44">
        <f t="shared" ref="O5:O14" si="0">SUM(F5:N5)</f>
        <v>1297500</v>
      </c>
      <c r="P5" s="10"/>
    </row>
    <row r="6" spans="1:17" outlineLevel="1" x14ac:dyDescent="0.2">
      <c r="A6" s="20"/>
      <c r="B6" s="267"/>
      <c r="C6" s="18"/>
      <c r="D6" s="277" t="s">
        <v>79</v>
      </c>
      <c r="E6" s="278"/>
      <c r="F6" s="37">
        <f>'Travel costs'!E13</f>
        <v>24000</v>
      </c>
      <c r="G6" s="37">
        <f>'Travel costs'!F13</f>
        <v>0</v>
      </c>
      <c r="H6" s="37">
        <f>'Travel costs'!G13</f>
        <v>0</v>
      </c>
      <c r="I6" s="37">
        <f>'Travel costs'!H13</f>
        <v>0</v>
      </c>
      <c r="J6" s="37">
        <f>'Travel costs'!I13</f>
        <v>0</v>
      </c>
      <c r="K6" s="37">
        <f>'Travel costs'!J13</f>
        <v>0</v>
      </c>
      <c r="L6" s="37">
        <f>'Travel costs'!K13</f>
        <v>0</v>
      </c>
      <c r="M6" s="37">
        <f>'Travel costs'!L13</f>
        <v>0</v>
      </c>
      <c r="N6" s="37">
        <f>'Travel costs'!M13</f>
        <v>0</v>
      </c>
      <c r="O6" s="45">
        <f t="shared" si="0"/>
        <v>24000</v>
      </c>
      <c r="P6" s="10"/>
    </row>
    <row r="7" spans="1:17" ht="12.75" customHeight="1" outlineLevel="1" x14ac:dyDescent="0.2">
      <c r="A7" s="20"/>
      <c r="B7" s="267"/>
      <c r="C7" s="18"/>
      <c r="D7" s="277" t="s">
        <v>80</v>
      </c>
      <c r="E7" s="278"/>
      <c r="F7" s="37">
        <f>'Other costs'!E3</f>
        <v>0</v>
      </c>
      <c r="G7" s="37">
        <f>'Other costs'!F3</f>
        <v>0</v>
      </c>
      <c r="H7" s="37">
        <f>'Other costs'!G3</f>
        <v>0</v>
      </c>
      <c r="I7" s="37">
        <f>'Other costs'!H3</f>
        <v>0</v>
      </c>
      <c r="J7" s="37">
        <f>'Other costs'!I3</f>
        <v>0</v>
      </c>
      <c r="K7" s="37">
        <f>'Other costs'!J3</f>
        <v>0</v>
      </c>
      <c r="L7" s="37">
        <f>'Other costs'!K3</f>
        <v>0</v>
      </c>
      <c r="M7" s="37">
        <f>'Other costs'!L3</f>
        <v>0</v>
      </c>
      <c r="N7" s="37">
        <f>'Other costs'!M3</f>
        <v>0</v>
      </c>
      <c r="O7" s="45">
        <f t="shared" si="0"/>
        <v>0</v>
      </c>
      <c r="P7" s="10"/>
    </row>
    <row r="8" spans="1:17" outlineLevel="1" x14ac:dyDescent="0.2">
      <c r="A8" s="20"/>
      <c r="B8" s="267"/>
      <c r="C8" s="18"/>
      <c r="D8" s="13" t="s">
        <v>81</v>
      </c>
      <c r="E8" s="32"/>
      <c r="F8" s="38">
        <f>F6+F7</f>
        <v>24000</v>
      </c>
      <c r="G8" s="38">
        <f t="shared" ref="G8:N8" si="1">G6+G7</f>
        <v>0</v>
      </c>
      <c r="H8" s="38">
        <f>H6+H7</f>
        <v>0</v>
      </c>
      <c r="I8" s="38">
        <f t="shared" si="1"/>
        <v>0</v>
      </c>
      <c r="J8" s="38">
        <f t="shared" si="1"/>
        <v>0</v>
      </c>
      <c r="K8" s="38">
        <f>K6+K7</f>
        <v>0</v>
      </c>
      <c r="L8" s="38">
        <f t="shared" si="1"/>
        <v>0</v>
      </c>
      <c r="M8" s="38">
        <f t="shared" si="1"/>
        <v>0</v>
      </c>
      <c r="N8" s="38">
        <f t="shared" si="1"/>
        <v>0</v>
      </c>
      <c r="O8" s="38">
        <f t="shared" si="0"/>
        <v>24000</v>
      </c>
      <c r="P8" s="10"/>
    </row>
    <row r="9" spans="1:17" ht="13.5" customHeight="1" outlineLevel="1" thickBot="1" x14ac:dyDescent="0.25">
      <c r="A9" s="20"/>
      <c r="B9" s="267"/>
      <c r="C9" s="18"/>
      <c r="D9" s="279" t="s">
        <v>82</v>
      </c>
      <c r="E9" s="280"/>
      <c r="F9" s="39">
        <f>F8+F5</f>
        <v>249000</v>
      </c>
      <c r="G9" s="39">
        <f t="shared" ref="G9:N9" si="2">G8+G5</f>
        <v>75000</v>
      </c>
      <c r="H9" s="39">
        <f t="shared" si="2"/>
        <v>75000</v>
      </c>
      <c r="I9" s="39">
        <f t="shared" si="2"/>
        <v>75000</v>
      </c>
      <c r="J9" s="39">
        <f t="shared" si="2"/>
        <v>112500</v>
      </c>
      <c r="K9" s="39">
        <f t="shared" si="2"/>
        <v>187500</v>
      </c>
      <c r="L9" s="39">
        <f t="shared" si="2"/>
        <v>262500</v>
      </c>
      <c r="M9" s="39">
        <f t="shared" si="2"/>
        <v>150000</v>
      </c>
      <c r="N9" s="39">
        <f t="shared" si="2"/>
        <v>135000</v>
      </c>
      <c r="O9" s="39">
        <f t="shared" si="0"/>
        <v>1321500</v>
      </c>
      <c r="P9" s="10"/>
      <c r="Q9" s="10"/>
    </row>
    <row r="10" spans="1:17" ht="15" outlineLevel="1" thickBot="1" x14ac:dyDescent="0.25">
      <c r="A10" s="20"/>
      <c r="B10" s="267"/>
      <c r="C10" s="28">
        <v>0.25</v>
      </c>
      <c r="D10" s="14" t="s">
        <v>83</v>
      </c>
      <c r="E10" s="33"/>
      <c r="F10" s="38">
        <f>F9*$C$10</f>
        <v>62250</v>
      </c>
      <c r="G10" s="38">
        <f t="shared" ref="G10:N10" si="3">G9*$C$10</f>
        <v>18750</v>
      </c>
      <c r="H10" s="38">
        <f t="shared" si="3"/>
        <v>18750</v>
      </c>
      <c r="I10" s="38">
        <f t="shared" si="3"/>
        <v>18750</v>
      </c>
      <c r="J10" s="38">
        <f t="shared" si="3"/>
        <v>28125</v>
      </c>
      <c r="K10" s="38">
        <f t="shared" si="3"/>
        <v>46875</v>
      </c>
      <c r="L10" s="38">
        <f t="shared" si="3"/>
        <v>65625</v>
      </c>
      <c r="M10" s="38">
        <f t="shared" si="3"/>
        <v>37500</v>
      </c>
      <c r="N10" s="38">
        <f t="shared" si="3"/>
        <v>33750</v>
      </c>
      <c r="O10" s="38">
        <f t="shared" si="0"/>
        <v>330375</v>
      </c>
      <c r="P10" s="10"/>
      <c r="Q10" s="10"/>
    </row>
    <row r="11" spans="1:17" outlineLevel="1" x14ac:dyDescent="0.2">
      <c r="A11" s="20"/>
      <c r="B11" s="267"/>
      <c r="C11" s="18"/>
      <c r="D11" s="279" t="s">
        <v>84</v>
      </c>
      <c r="E11" s="280"/>
      <c r="F11" s="39">
        <f>F9+F10</f>
        <v>311250</v>
      </c>
      <c r="G11" s="39">
        <f t="shared" ref="G11:N11" si="4">G9+G10</f>
        <v>93750</v>
      </c>
      <c r="H11" s="39">
        <f t="shared" si="4"/>
        <v>93750</v>
      </c>
      <c r="I11" s="39">
        <f t="shared" si="4"/>
        <v>93750</v>
      </c>
      <c r="J11" s="39">
        <f t="shared" si="4"/>
        <v>140625</v>
      </c>
      <c r="K11" s="39">
        <f t="shared" si="4"/>
        <v>234375</v>
      </c>
      <c r="L11" s="39">
        <f t="shared" si="4"/>
        <v>328125</v>
      </c>
      <c r="M11" s="39">
        <f t="shared" si="4"/>
        <v>187500</v>
      </c>
      <c r="N11" s="39">
        <f t="shared" si="4"/>
        <v>168750</v>
      </c>
      <c r="O11" s="39">
        <f t="shared" si="0"/>
        <v>1651875</v>
      </c>
    </row>
    <row r="12" spans="1:17" ht="15" outlineLevel="1" thickBot="1" x14ac:dyDescent="0.25">
      <c r="A12" s="21"/>
      <c r="B12" s="268"/>
      <c r="C12" s="19"/>
      <c r="D12" s="14" t="s">
        <v>85</v>
      </c>
      <c r="E12" s="33"/>
      <c r="F12" s="38">
        <v>0</v>
      </c>
      <c r="G12" s="193">
        <v>0</v>
      </c>
      <c r="H12" s="38">
        <v>0</v>
      </c>
      <c r="I12" s="193">
        <v>0</v>
      </c>
      <c r="J12" s="38">
        <v>0</v>
      </c>
      <c r="K12" s="38">
        <v>0</v>
      </c>
      <c r="L12" s="194">
        <v>0</v>
      </c>
      <c r="M12" s="194">
        <v>0</v>
      </c>
      <c r="N12" s="194">
        <v>0</v>
      </c>
      <c r="O12" s="46">
        <f t="shared" si="0"/>
        <v>0</v>
      </c>
    </row>
    <row r="13" spans="1:17" outlineLevel="1" x14ac:dyDescent="0.2">
      <c r="B13" s="197"/>
      <c r="C13" s="11"/>
      <c r="D13" s="275" t="s">
        <v>75</v>
      </c>
      <c r="E13" s="276"/>
      <c r="F13" s="42">
        <f>F5+F8+F10+F12</f>
        <v>311250</v>
      </c>
      <c r="G13" s="42">
        <f t="shared" ref="G13:N13" si="5">G5+G8+G10+G12</f>
        <v>93750</v>
      </c>
      <c r="H13" s="42">
        <f t="shared" si="5"/>
        <v>93750</v>
      </c>
      <c r="I13" s="42">
        <f t="shared" si="5"/>
        <v>93750</v>
      </c>
      <c r="J13" s="42">
        <f t="shared" si="5"/>
        <v>140625</v>
      </c>
      <c r="K13" s="42">
        <f t="shared" si="5"/>
        <v>234375</v>
      </c>
      <c r="L13" s="42">
        <f t="shared" si="5"/>
        <v>328125</v>
      </c>
      <c r="M13" s="42">
        <f t="shared" si="5"/>
        <v>187500</v>
      </c>
      <c r="N13" s="42">
        <f t="shared" si="5"/>
        <v>168750</v>
      </c>
      <c r="O13" s="186">
        <f t="shared" si="0"/>
        <v>1651875</v>
      </c>
    </row>
    <row r="14" spans="1:17" ht="15" outlineLevel="1" thickBot="1" x14ac:dyDescent="0.25">
      <c r="B14" s="197"/>
      <c r="C14" s="11">
        <v>1</v>
      </c>
      <c r="D14" s="273" t="s">
        <v>86</v>
      </c>
      <c r="E14" s="274"/>
      <c r="F14" s="90">
        <f>F13</f>
        <v>311250</v>
      </c>
      <c r="G14" s="90">
        <f t="shared" ref="G14:N14" si="6">G13</f>
        <v>93750</v>
      </c>
      <c r="H14" s="90">
        <f t="shared" si="6"/>
        <v>93750</v>
      </c>
      <c r="I14" s="90">
        <f t="shared" si="6"/>
        <v>93750</v>
      </c>
      <c r="J14" s="90">
        <f t="shared" si="6"/>
        <v>140625</v>
      </c>
      <c r="K14" s="90">
        <f t="shared" si="6"/>
        <v>234375</v>
      </c>
      <c r="L14" s="90">
        <f t="shared" si="6"/>
        <v>328125</v>
      </c>
      <c r="M14" s="90">
        <f t="shared" si="6"/>
        <v>187500</v>
      </c>
      <c r="N14" s="90">
        <f t="shared" si="6"/>
        <v>168750</v>
      </c>
      <c r="O14" s="187">
        <f t="shared" si="0"/>
        <v>1651875</v>
      </c>
    </row>
    <row r="15" spans="1:17" ht="4.5" customHeight="1" outlineLevel="1" thickBot="1" x14ac:dyDescent="0.25">
      <c r="A15" s="50"/>
      <c r="C15" s="27"/>
      <c r="F15" s="41"/>
      <c r="G15" s="16"/>
      <c r="H15" s="41"/>
      <c r="I15" s="16"/>
      <c r="J15" s="41"/>
      <c r="K15" s="16"/>
      <c r="L15" s="16"/>
      <c r="M15" s="16"/>
      <c r="N15" s="16"/>
      <c r="O15" s="48"/>
    </row>
    <row r="16" spans="1:17" ht="15" outlineLevel="1" thickBot="1" x14ac:dyDescent="0.25">
      <c r="A16" s="26">
        <v>2</v>
      </c>
      <c r="B16" s="266" t="str">
        <f>'PMs_Personnel costs'!B4</f>
        <v>ISINNOVA</v>
      </c>
      <c r="C16" s="25"/>
      <c r="D16" s="12" t="s">
        <v>78</v>
      </c>
      <c r="E16" s="31"/>
      <c r="F16" s="36">
        <f>'PMs_Personnel costs'!Q4</f>
        <v>104000</v>
      </c>
      <c r="G16" s="36">
        <f>'PMs_Personnel costs'!R4</f>
        <v>0</v>
      </c>
      <c r="H16" s="36">
        <f>'PMs_Personnel costs'!S4</f>
        <v>0</v>
      </c>
      <c r="I16" s="36">
        <f>'PMs_Personnel costs'!T4</f>
        <v>0</v>
      </c>
      <c r="J16" s="36">
        <f>'PMs_Personnel costs'!U4</f>
        <v>0</v>
      </c>
      <c r="K16" s="36">
        <f>'PMs_Personnel costs'!V4</f>
        <v>0</v>
      </c>
      <c r="L16" s="36">
        <f>'PMs_Personnel costs'!W4</f>
        <v>13000</v>
      </c>
      <c r="M16" s="36">
        <f>'PMs_Personnel costs'!X4</f>
        <v>162500</v>
      </c>
      <c r="N16" s="36">
        <f>'PMs_Personnel costs'!Y4</f>
        <v>39000</v>
      </c>
      <c r="O16" s="44">
        <f t="shared" ref="O16:O47" si="7">SUM(F16:N16)</f>
        <v>318500</v>
      </c>
    </row>
    <row r="17" spans="1:15" outlineLevel="1" x14ac:dyDescent="0.2">
      <c r="A17" s="20"/>
      <c r="B17" s="267"/>
      <c r="C17" s="18"/>
      <c r="D17" s="277" t="s">
        <v>79</v>
      </c>
      <c r="E17" s="278"/>
      <c r="F17" s="37">
        <f>'Travel costs'!E14</f>
        <v>0</v>
      </c>
      <c r="G17" s="37">
        <f>'Travel costs'!F14</f>
        <v>0</v>
      </c>
      <c r="H17" s="37">
        <f>'Travel costs'!G14</f>
        <v>0</v>
      </c>
      <c r="I17" s="37">
        <f>'Travel costs'!H14</f>
        <v>0</v>
      </c>
      <c r="J17" s="37">
        <f>'Travel costs'!I14</f>
        <v>0</v>
      </c>
      <c r="K17" s="37">
        <f>'Travel costs'!J14</f>
        <v>0</v>
      </c>
      <c r="L17" s="37">
        <f>'Travel costs'!K14</f>
        <v>0</v>
      </c>
      <c r="M17" s="37">
        <f>'Travel costs'!L14</f>
        <v>24000</v>
      </c>
      <c r="N17" s="37">
        <f>'Travel costs'!M14</f>
        <v>0</v>
      </c>
      <c r="O17" s="45">
        <f t="shared" si="7"/>
        <v>24000</v>
      </c>
    </row>
    <row r="18" spans="1:15" outlineLevel="1" x14ac:dyDescent="0.2">
      <c r="A18" s="20"/>
      <c r="B18" s="267"/>
      <c r="C18" s="18"/>
      <c r="D18" s="277" t="s">
        <v>80</v>
      </c>
      <c r="E18" s="278"/>
      <c r="F18" s="37">
        <f>'Other costs'!E7</f>
        <v>30000</v>
      </c>
      <c r="G18" s="37">
        <f>'Other costs'!F7</f>
        <v>0</v>
      </c>
      <c r="H18" s="37">
        <f>'Other costs'!G7</f>
        <v>0</v>
      </c>
      <c r="I18" s="37">
        <f>'Other costs'!H7</f>
        <v>0</v>
      </c>
      <c r="J18" s="37">
        <f>'Other costs'!I7</f>
        <v>0</v>
      </c>
      <c r="K18" s="37">
        <f>'Other costs'!J7</f>
        <v>0</v>
      </c>
      <c r="L18" s="37">
        <f>'Other costs'!K7</f>
        <v>0</v>
      </c>
      <c r="M18" s="37">
        <f>'Other costs'!L7</f>
        <v>0</v>
      </c>
      <c r="N18" s="37">
        <f>'Other costs'!M7</f>
        <v>0</v>
      </c>
      <c r="O18" s="45">
        <f t="shared" si="7"/>
        <v>30000</v>
      </c>
    </row>
    <row r="19" spans="1:15" outlineLevel="1" x14ac:dyDescent="0.2">
      <c r="A19" s="20"/>
      <c r="B19" s="267"/>
      <c r="C19" s="18"/>
      <c r="D19" s="13" t="s">
        <v>81</v>
      </c>
      <c r="E19" s="32"/>
      <c r="F19" s="38">
        <f>F17+F18</f>
        <v>30000</v>
      </c>
      <c r="G19" s="38">
        <f t="shared" ref="G19:L19" si="8">G17+G18</f>
        <v>0</v>
      </c>
      <c r="H19" s="38">
        <f t="shared" si="8"/>
        <v>0</v>
      </c>
      <c r="I19" s="38">
        <f t="shared" si="8"/>
        <v>0</v>
      </c>
      <c r="J19" s="38">
        <f t="shared" si="8"/>
        <v>0</v>
      </c>
      <c r="K19" s="38">
        <f t="shared" si="8"/>
        <v>0</v>
      </c>
      <c r="L19" s="38">
        <f t="shared" si="8"/>
        <v>0</v>
      </c>
      <c r="M19" s="38">
        <f t="shared" ref="M19:N19" si="9">M17+M18</f>
        <v>24000</v>
      </c>
      <c r="N19" s="38">
        <f t="shared" si="9"/>
        <v>0</v>
      </c>
      <c r="O19" s="46">
        <f t="shared" si="7"/>
        <v>54000</v>
      </c>
    </row>
    <row r="20" spans="1:15" ht="15" outlineLevel="1" thickBot="1" x14ac:dyDescent="0.25">
      <c r="A20" s="20"/>
      <c r="B20" s="267"/>
      <c r="C20" s="18"/>
      <c r="D20" s="279" t="s">
        <v>82</v>
      </c>
      <c r="E20" s="280"/>
      <c r="F20" s="39">
        <f>F19+F16</f>
        <v>134000</v>
      </c>
      <c r="G20" s="39">
        <f t="shared" ref="G20:L20" si="10">G19+G16</f>
        <v>0</v>
      </c>
      <c r="H20" s="39">
        <f t="shared" si="10"/>
        <v>0</v>
      </c>
      <c r="I20" s="39">
        <f t="shared" si="10"/>
        <v>0</v>
      </c>
      <c r="J20" s="39">
        <f t="shared" si="10"/>
        <v>0</v>
      </c>
      <c r="K20" s="39">
        <f t="shared" si="10"/>
        <v>0</v>
      </c>
      <c r="L20" s="39">
        <f t="shared" si="10"/>
        <v>13000</v>
      </c>
      <c r="M20" s="39">
        <f t="shared" ref="M20:N20" si="11">M19+M16</f>
        <v>186500</v>
      </c>
      <c r="N20" s="39">
        <f t="shared" si="11"/>
        <v>39000</v>
      </c>
      <c r="O20" s="45">
        <f t="shared" si="7"/>
        <v>372500</v>
      </c>
    </row>
    <row r="21" spans="1:15" ht="15" outlineLevel="1" thickBot="1" x14ac:dyDescent="0.25">
      <c r="A21" s="20"/>
      <c r="B21" s="267"/>
      <c r="C21" s="28">
        <v>0.25</v>
      </c>
      <c r="D21" s="14" t="s">
        <v>83</v>
      </c>
      <c r="E21" s="33"/>
      <c r="F21" s="38">
        <f>F20*$C$21</f>
        <v>33500</v>
      </c>
      <c r="G21" s="38">
        <f t="shared" ref="G21:L21" si="12">G20*$C$21</f>
        <v>0</v>
      </c>
      <c r="H21" s="38">
        <f t="shared" si="12"/>
        <v>0</v>
      </c>
      <c r="I21" s="38">
        <f t="shared" si="12"/>
        <v>0</v>
      </c>
      <c r="J21" s="38">
        <f t="shared" si="12"/>
        <v>0</v>
      </c>
      <c r="K21" s="38">
        <f t="shared" si="12"/>
        <v>0</v>
      </c>
      <c r="L21" s="38">
        <f t="shared" si="12"/>
        <v>3250</v>
      </c>
      <c r="M21" s="38">
        <f t="shared" ref="M21:N21" si="13">M20*$C$21</f>
        <v>46625</v>
      </c>
      <c r="N21" s="38">
        <f t="shared" si="13"/>
        <v>9750</v>
      </c>
      <c r="O21" s="46">
        <f t="shared" si="7"/>
        <v>93125</v>
      </c>
    </row>
    <row r="22" spans="1:15" outlineLevel="1" x14ac:dyDescent="0.2">
      <c r="A22" s="20"/>
      <c r="B22" s="267"/>
      <c r="C22" s="18"/>
      <c r="D22" s="279" t="s">
        <v>84</v>
      </c>
      <c r="E22" s="280"/>
      <c r="F22" s="39">
        <f>F20+F21</f>
        <v>167500</v>
      </c>
      <c r="G22" s="39">
        <f t="shared" ref="G22:L22" si="14">G20+G21</f>
        <v>0</v>
      </c>
      <c r="H22" s="39">
        <f t="shared" si="14"/>
        <v>0</v>
      </c>
      <c r="I22" s="39">
        <f t="shared" si="14"/>
        <v>0</v>
      </c>
      <c r="J22" s="39">
        <f t="shared" si="14"/>
        <v>0</v>
      </c>
      <c r="K22" s="39">
        <f t="shared" si="14"/>
        <v>0</v>
      </c>
      <c r="L22" s="88">
        <f t="shared" si="14"/>
        <v>16250</v>
      </c>
      <c r="M22" s="88">
        <f t="shared" ref="M22:N22" si="15">M20+M21</f>
        <v>233125</v>
      </c>
      <c r="N22" s="88">
        <f t="shared" si="15"/>
        <v>48750</v>
      </c>
      <c r="O22" s="45">
        <f t="shared" si="7"/>
        <v>465625</v>
      </c>
    </row>
    <row r="23" spans="1:15" ht="15" outlineLevel="1" thickBot="1" x14ac:dyDescent="0.25">
      <c r="A23" s="21"/>
      <c r="B23" s="268"/>
      <c r="C23" s="19"/>
      <c r="D23" s="15" t="s">
        <v>85</v>
      </c>
      <c r="E23" s="34"/>
      <c r="F23" s="40">
        <v>0</v>
      </c>
      <c r="G23" s="43">
        <v>0</v>
      </c>
      <c r="H23" s="40">
        <v>0</v>
      </c>
      <c r="I23" s="30"/>
      <c r="J23" s="40">
        <v>0</v>
      </c>
      <c r="K23" s="40">
        <v>0</v>
      </c>
      <c r="L23" s="30">
        <v>0</v>
      </c>
      <c r="M23" s="30">
        <v>0</v>
      </c>
      <c r="N23" s="30">
        <v>0</v>
      </c>
      <c r="O23" s="47">
        <f t="shared" si="7"/>
        <v>0</v>
      </c>
    </row>
    <row r="24" spans="1:15" outlineLevel="1" x14ac:dyDescent="0.2">
      <c r="A24" s="22"/>
      <c r="C24" s="17"/>
      <c r="D24" s="275" t="s">
        <v>75</v>
      </c>
      <c r="E24" s="276"/>
      <c r="F24" s="42">
        <f>F22+F23</f>
        <v>167500</v>
      </c>
      <c r="G24" s="42">
        <f t="shared" ref="G24:L24" si="16">G22+G23</f>
        <v>0</v>
      </c>
      <c r="H24" s="42">
        <f t="shared" si="16"/>
        <v>0</v>
      </c>
      <c r="I24" s="42">
        <f t="shared" si="16"/>
        <v>0</v>
      </c>
      <c r="J24" s="42">
        <f t="shared" si="16"/>
        <v>0</v>
      </c>
      <c r="K24" s="42">
        <f t="shared" si="16"/>
        <v>0</v>
      </c>
      <c r="L24" s="89">
        <f t="shared" si="16"/>
        <v>16250</v>
      </c>
      <c r="M24" s="89">
        <f t="shared" ref="M24:N24" si="17">M22+M23</f>
        <v>233125</v>
      </c>
      <c r="N24" s="89">
        <f t="shared" si="17"/>
        <v>48750</v>
      </c>
      <c r="O24" s="186">
        <f t="shared" si="7"/>
        <v>465625</v>
      </c>
    </row>
    <row r="25" spans="1:15" ht="15" outlineLevel="1" thickBot="1" x14ac:dyDescent="0.25">
      <c r="C25" s="11">
        <v>1</v>
      </c>
      <c r="D25" s="273" t="s">
        <v>86</v>
      </c>
      <c r="E25" s="274"/>
      <c r="F25" s="90">
        <f>F24*$C$25</f>
        <v>167500</v>
      </c>
      <c r="G25" s="90">
        <f t="shared" ref="G25:N25" si="18">G24*$C$25</f>
        <v>0</v>
      </c>
      <c r="H25" s="90">
        <f t="shared" si="18"/>
        <v>0</v>
      </c>
      <c r="I25" s="90">
        <f t="shared" si="18"/>
        <v>0</v>
      </c>
      <c r="J25" s="90">
        <f t="shared" si="18"/>
        <v>0</v>
      </c>
      <c r="K25" s="90">
        <f t="shared" si="18"/>
        <v>0</v>
      </c>
      <c r="L25" s="90">
        <f t="shared" si="18"/>
        <v>16250</v>
      </c>
      <c r="M25" s="90">
        <f t="shared" si="18"/>
        <v>233125</v>
      </c>
      <c r="N25" s="90">
        <f t="shared" si="18"/>
        <v>48750</v>
      </c>
      <c r="O25" s="187">
        <f t="shared" si="7"/>
        <v>465625</v>
      </c>
    </row>
    <row r="26" spans="1:15" ht="3" customHeight="1" outlineLevel="1" thickBot="1" x14ac:dyDescent="0.25">
      <c r="B26" s="29"/>
      <c r="C26" s="27"/>
      <c r="F26" s="35"/>
      <c r="G26" s="10"/>
      <c r="H26" s="35"/>
      <c r="I26" s="10"/>
      <c r="J26" s="35"/>
      <c r="K26" s="10"/>
      <c r="L26" s="10"/>
      <c r="M26" s="10"/>
      <c r="N26" s="10"/>
      <c r="O26" s="52">
        <f t="shared" si="7"/>
        <v>0</v>
      </c>
    </row>
    <row r="27" spans="1:15" ht="15" outlineLevel="1" thickBot="1" x14ac:dyDescent="0.25">
      <c r="A27" s="26">
        <v>3</v>
      </c>
      <c r="B27" s="266" t="str">
        <f>'PMs_Personnel costs'!B5</f>
        <v>NIPH</v>
      </c>
      <c r="C27" s="25"/>
      <c r="D27" s="12" t="s">
        <v>78</v>
      </c>
      <c r="E27" s="31"/>
      <c r="F27" s="36">
        <f>'PMs_Personnel costs'!Q5</f>
        <v>17400</v>
      </c>
      <c r="G27" s="36">
        <f>'PMs_Personnel costs'!R5</f>
        <v>0</v>
      </c>
      <c r="H27" s="36">
        <f>'PMs_Personnel costs'!S5</f>
        <v>87000</v>
      </c>
      <c r="I27" s="36">
        <f>'PMs_Personnel costs'!T5</f>
        <v>217500</v>
      </c>
      <c r="J27" s="36">
        <f>'PMs_Personnel costs'!U5</f>
        <v>0</v>
      </c>
      <c r="K27" s="36">
        <f>'PMs_Personnel costs'!V5</f>
        <v>217500</v>
      </c>
      <c r="L27" s="36">
        <f>'PMs_Personnel costs'!W5</f>
        <v>69600</v>
      </c>
      <c r="M27" s="36">
        <f>'PMs_Personnel costs'!X5</f>
        <v>34800</v>
      </c>
      <c r="N27" s="36">
        <f>'PMs_Personnel costs'!Y5</f>
        <v>52200</v>
      </c>
      <c r="O27" s="44">
        <f t="shared" si="7"/>
        <v>696000</v>
      </c>
    </row>
    <row r="28" spans="1:15" outlineLevel="1" x14ac:dyDescent="0.2">
      <c r="A28" s="20"/>
      <c r="B28" s="267"/>
      <c r="C28" s="18"/>
      <c r="D28" s="277" t="s">
        <v>79</v>
      </c>
      <c r="E28" s="278"/>
      <c r="F28" s="37">
        <f>'Travel costs'!E15</f>
        <v>0</v>
      </c>
      <c r="G28" s="37">
        <f>'Travel costs'!F15</f>
        <v>0</v>
      </c>
      <c r="H28" s="37">
        <f>'Travel costs'!G15</f>
        <v>0</v>
      </c>
      <c r="I28" s="37">
        <f>'Travel costs'!H15</f>
        <v>19500</v>
      </c>
      <c r="J28" s="37">
        <f>'Travel costs'!I15</f>
        <v>0</v>
      </c>
      <c r="K28" s="37">
        <f>'Travel costs'!J15</f>
        <v>0</v>
      </c>
      <c r="L28" s="37">
        <f>'Travel costs'!K15</f>
        <v>0</v>
      </c>
      <c r="M28" s="37">
        <f>'Travel costs'!L15</f>
        <v>0</v>
      </c>
      <c r="N28" s="37">
        <f>'Travel costs'!M15</f>
        <v>0</v>
      </c>
      <c r="O28" s="45">
        <f t="shared" si="7"/>
        <v>19500</v>
      </c>
    </row>
    <row r="29" spans="1:15" outlineLevel="1" x14ac:dyDescent="0.2">
      <c r="A29" s="20"/>
      <c r="B29" s="267"/>
      <c r="C29" s="18"/>
      <c r="D29" s="277" t="s">
        <v>80</v>
      </c>
      <c r="E29" s="278"/>
      <c r="F29" s="37">
        <f>'Other costs'!E11</f>
        <v>0</v>
      </c>
      <c r="G29" s="37">
        <f>'Other costs'!F11</f>
        <v>0</v>
      </c>
      <c r="H29" s="37">
        <f>'Other costs'!G11</f>
        <v>0</v>
      </c>
      <c r="I29" s="37">
        <f>'Other costs'!H11</f>
        <v>0</v>
      </c>
      <c r="J29" s="37">
        <f>'Other costs'!I11</f>
        <v>0</v>
      </c>
      <c r="K29" s="37">
        <f>'Other costs'!J11</f>
        <v>0</v>
      </c>
      <c r="L29" s="37">
        <f>'Other costs'!K11</f>
        <v>0</v>
      </c>
      <c r="M29" s="37">
        <f>'Other costs'!L11</f>
        <v>0</v>
      </c>
      <c r="N29" s="37">
        <f>'Other costs'!M11</f>
        <v>0</v>
      </c>
      <c r="O29" s="45">
        <f t="shared" si="7"/>
        <v>0</v>
      </c>
    </row>
    <row r="30" spans="1:15" outlineLevel="1" x14ac:dyDescent="0.2">
      <c r="A30" s="20"/>
      <c r="B30" s="267"/>
      <c r="C30" s="18"/>
      <c r="D30" s="13" t="s">
        <v>81</v>
      </c>
      <c r="E30" s="32"/>
      <c r="F30" s="38">
        <f t="shared" ref="F30:L30" si="19">F28+F29</f>
        <v>0</v>
      </c>
      <c r="G30" s="38">
        <f t="shared" si="19"/>
        <v>0</v>
      </c>
      <c r="H30" s="38">
        <f t="shared" si="19"/>
        <v>0</v>
      </c>
      <c r="I30" s="38">
        <f t="shared" si="19"/>
        <v>19500</v>
      </c>
      <c r="J30" s="38">
        <f t="shared" si="19"/>
        <v>0</v>
      </c>
      <c r="K30" s="38">
        <f t="shared" si="19"/>
        <v>0</v>
      </c>
      <c r="L30" s="38">
        <f t="shared" si="19"/>
        <v>0</v>
      </c>
      <c r="M30" s="38">
        <f t="shared" ref="M30:N30" si="20">M28+M29</f>
        <v>0</v>
      </c>
      <c r="N30" s="38">
        <f t="shared" si="20"/>
        <v>0</v>
      </c>
      <c r="O30" s="46">
        <f t="shared" si="7"/>
        <v>19500</v>
      </c>
    </row>
    <row r="31" spans="1:15" ht="15" outlineLevel="1" thickBot="1" x14ac:dyDescent="0.25">
      <c r="A31" s="20"/>
      <c r="B31" s="267"/>
      <c r="C31" s="18"/>
      <c r="D31" s="279" t="s">
        <v>82</v>
      </c>
      <c r="E31" s="280"/>
      <c r="F31" s="39">
        <f t="shared" ref="F31:L31" si="21">F30+F27</f>
        <v>17400</v>
      </c>
      <c r="G31" s="39">
        <f t="shared" si="21"/>
        <v>0</v>
      </c>
      <c r="H31" s="39">
        <f t="shared" si="21"/>
        <v>87000</v>
      </c>
      <c r="I31" s="39">
        <f t="shared" si="21"/>
        <v>237000</v>
      </c>
      <c r="J31" s="39">
        <f t="shared" si="21"/>
        <v>0</v>
      </c>
      <c r="K31" s="39">
        <f t="shared" si="21"/>
        <v>217500</v>
      </c>
      <c r="L31" s="39">
        <f t="shared" si="21"/>
        <v>69600</v>
      </c>
      <c r="M31" s="39">
        <f t="shared" ref="M31:N31" si="22">M30+M27</f>
        <v>34800</v>
      </c>
      <c r="N31" s="39">
        <f t="shared" si="22"/>
        <v>52200</v>
      </c>
      <c r="O31" s="45">
        <f t="shared" si="7"/>
        <v>715500</v>
      </c>
    </row>
    <row r="32" spans="1:15" ht="15" outlineLevel="1" thickBot="1" x14ac:dyDescent="0.25">
      <c r="A32" s="20"/>
      <c r="B32" s="267"/>
      <c r="C32" s="28">
        <v>0.25</v>
      </c>
      <c r="D32" s="14" t="s">
        <v>83</v>
      </c>
      <c r="E32" s="33"/>
      <c r="F32" s="38">
        <f>F31*$C$32</f>
        <v>4350</v>
      </c>
      <c r="G32" s="38">
        <f t="shared" ref="G32:L32" si="23">G31*$C$32</f>
        <v>0</v>
      </c>
      <c r="H32" s="38">
        <f t="shared" si="23"/>
        <v>21750</v>
      </c>
      <c r="I32" s="38">
        <f t="shared" si="23"/>
        <v>59250</v>
      </c>
      <c r="J32" s="38">
        <f t="shared" si="23"/>
        <v>0</v>
      </c>
      <c r="K32" s="38">
        <f t="shared" si="23"/>
        <v>54375</v>
      </c>
      <c r="L32" s="38">
        <f t="shared" si="23"/>
        <v>17400</v>
      </c>
      <c r="M32" s="38">
        <f t="shared" ref="M32:N32" si="24">M31*$C$32</f>
        <v>8700</v>
      </c>
      <c r="N32" s="38">
        <f t="shared" si="24"/>
        <v>13050</v>
      </c>
      <c r="O32" s="46">
        <f t="shared" si="7"/>
        <v>178875</v>
      </c>
    </row>
    <row r="33" spans="1:15" outlineLevel="1" x14ac:dyDescent="0.2">
      <c r="A33" s="20"/>
      <c r="B33" s="267"/>
      <c r="C33" s="18"/>
      <c r="D33" s="279" t="s">
        <v>84</v>
      </c>
      <c r="E33" s="280"/>
      <c r="F33" s="39">
        <f t="shared" ref="F33:L33" si="25">F31+F32</f>
        <v>21750</v>
      </c>
      <c r="G33" s="39">
        <f t="shared" si="25"/>
        <v>0</v>
      </c>
      <c r="H33" s="39">
        <f t="shared" si="25"/>
        <v>108750</v>
      </c>
      <c r="I33" s="39">
        <f t="shared" si="25"/>
        <v>296250</v>
      </c>
      <c r="J33" s="39">
        <f t="shared" si="25"/>
        <v>0</v>
      </c>
      <c r="K33" s="39">
        <f t="shared" si="25"/>
        <v>271875</v>
      </c>
      <c r="L33" s="39">
        <f t="shared" si="25"/>
        <v>87000</v>
      </c>
      <c r="M33" s="39">
        <f t="shared" ref="M33:N33" si="26">M31+M32</f>
        <v>43500</v>
      </c>
      <c r="N33" s="39">
        <f t="shared" si="26"/>
        <v>65250</v>
      </c>
      <c r="O33" s="45">
        <f t="shared" si="7"/>
        <v>894375</v>
      </c>
    </row>
    <row r="34" spans="1:15" ht="15" outlineLevel="1" thickBot="1" x14ac:dyDescent="0.25">
      <c r="A34" s="21"/>
      <c r="B34" s="268"/>
      <c r="C34" s="19"/>
      <c r="D34" s="15" t="s">
        <v>85</v>
      </c>
      <c r="E34" s="34"/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7">
        <f t="shared" si="7"/>
        <v>0</v>
      </c>
    </row>
    <row r="35" spans="1:15" outlineLevel="1" x14ac:dyDescent="0.2">
      <c r="A35" s="22"/>
      <c r="B35" s="23"/>
      <c r="C35" s="18"/>
      <c r="D35" s="275" t="s">
        <v>75</v>
      </c>
      <c r="E35" s="276"/>
      <c r="F35" s="42">
        <f t="shared" ref="F35:L35" si="27">F33+F34</f>
        <v>21750</v>
      </c>
      <c r="G35" s="42">
        <f t="shared" si="27"/>
        <v>0</v>
      </c>
      <c r="H35" s="42">
        <f t="shared" si="27"/>
        <v>108750</v>
      </c>
      <c r="I35" s="42">
        <f t="shared" si="27"/>
        <v>296250</v>
      </c>
      <c r="J35" s="42">
        <f t="shared" si="27"/>
        <v>0</v>
      </c>
      <c r="K35" s="42">
        <f t="shared" si="27"/>
        <v>271875</v>
      </c>
      <c r="L35" s="42">
        <f t="shared" si="27"/>
        <v>87000</v>
      </c>
      <c r="M35" s="42">
        <f t="shared" ref="M35:N35" si="28">M33+M34</f>
        <v>43500</v>
      </c>
      <c r="N35" s="42">
        <f t="shared" si="28"/>
        <v>65250</v>
      </c>
      <c r="O35" s="186">
        <f t="shared" si="7"/>
        <v>894375</v>
      </c>
    </row>
    <row r="36" spans="1:15" ht="15" outlineLevel="1" thickBot="1" x14ac:dyDescent="0.25">
      <c r="C36" s="11">
        <v>1</v>
      </c>
      <c r="D36" s="273" t="s">
        <v>86</v>
      </c>
      <c r="E36" s="274"/>
      <c r="F36" s="90">
        <f>F35*$C$36</f>
        <v>21750</v>
      </c>
      <c r="G36" s="90">
        <f t="shared" ref="G36:N36" si="29">G35*$C$36</f>
        <v>0</v>
      </c>
      <c r="H36" s="90">
        <f t="shared" si="29"/>
        <v>108750</v>
      </c>
      <c r="I36" s="90">
        <f t="shared" si="29"/>
        <v>296250</v>
      </c>
      <c r="J36" s="90">
        <f t="shared" si="29"/>
        <v>0</v>
      </c>
      <c r="K36" s="90">
        <f t="shared" si="29"/>
        <v>271875</v>
      </c>
      <c r="L36" s="90">
        <f t="shared" si="29"/>
        <v>87000</v>
      </c>
      <c r="M36" s="90">
        <f t="shared" si="29"/>
        <v>43500</v>
      </c>
      <c r="N36" s="90">
        <f t="shared" si="29"/>
        <v>65250</v>
      </c>
      <c r="O36" s="187">
        <f t="shared" si="7"/>
        <v>894375</v>
      </c>
    </row>
    <row r="37" spans="1:15" ht="3" customHeight="1" outlineLevel="1" thickBot="1" x14ac:dyDescent="0.25">
      <c r="B37" s="29"/>
      <c r="C37" s="11"/>
      <c r="F37" s="35"/>
      <c r="G37" s="10"/>
      <c r="H37" s="35"/>
      <c r="I37" s="10"/>
      <c r="J37" s="35"/>
      <c r="K37" s="10"/>
      <c r="L37" s="10"/>
      <c r="M37" s="10"/>
      <c r="N37" s="10"/>
      <c r="O37" s="52">
        <f t="shared" si="7"/>
        <v>0</v>
      </c>
    </row>
    <row r="38" spans="1:15" ht="15" outlineLevel="1" thickBot="1" x14ac:dyDescent="0.25">
      <c r="A38" s="26">
        <v>4</v>
      </c>
      <c r="B38" s="266" t="str">
        <f>'PMs_Personnel costs'!B6</f>
        <v>EHNet</v>
      </c>
      <c r="C38" s="55"/>
      <c r="D38" s="12" t="s">
        <v>78</v>
      </c>
      <c r="E38" s="31"/>
      <c r="F38" s="36">
        <f>'PMs_Personnel costs'!Q6</f>
        <v>15600</v>
      </c>
      <c r="G38" s="36">
        <f>'PMs_Personnel costs'!R6</f>
        <v>0</v>
      </c>
      <c r="H38" s="36">
        <f>'PMs_Personnel costs'!S6</f>
        <v>78000</v>
      </c>
      <c r="I38" s="36">
        <f>'PMs_Personnel costs'!T6</f>
        <v>78000</v>
      </c>
      <c r="J38" s="36">
        <f>'PMs_Personnel costs'!U6</f>
        <v>0</v>
      </c>
      <c r="K38" s="36">
        <f>'PMs_Personnel costs'!V6</f>
        <v>195000</v>
      </c>
      <c r="L38" s="36">
        <f>'PMs_Personnel costs'!W6</f>
        <v>62400</v>
      </c>
      <c r="M38" s="36">
        <f>'PMs_Personnel costs'!X6</f>
        <v>31200</v>
      </c>
      <c r="N38" s="36">
        <f>'PMs_Personnel costs'!Y6</f>
        <v>312000</v>
      </c>
      <c r="O38" s="44">
        <f t="shared" si="7"/>
        <v>772200</v>
      </c>
    </row>
    <row r="39" spans="1:15" outlineLevel="1" x14ac:dyDescent="0.2">
      <c r="A39" s="20"/>
      <c r="B39" s="267"/>
      <c r="C39" s="18"/>
      <c r="D39" s="277" t="s">
        <v>79</v>
      </c>
      <c r="E39" s="278"/>
      <c r="F39" s="37">
        <f>'Travel costs'!E16</f>
        <v>0</v>
      </c>
      <c r="G39" s="37">
        <f>'Travel costs'!F16</f>
        <v>0</v>
      </c>
      <c r="H39" s="37">
        <f>'Travel costs'!G16</f>
        <v>0</v>
      </c>
      <c r="I39" s="37">
        <f>'Travel costs'!H16</f>
        <v>0</v>
      </c>
      <c r="J39" s="37">
        <f>'Travel costs'!I16</f>
        <v>0</v>
      </c>
      <c r="K39" s="37">
        <f>'Travel costs'!J16</f>
        <v>0</v>
      </c>
      <c r="L39" s="37">
        <f>'Travel costs'!K16</f>
        <v>0</v>
      </c>
      <c r="M39" s="37">
        <f>'Travel costs'!L16</f>
        <v>0</v>
      </c>
      <c r="N39" s="37">
        <f>'Travel costs'!M16</f>
        <v>19500</v>
      </c>
      <c r="O39" s="45">
        <f t="shared" si="7"/>
        <v>19500</v>
      </c>
    </row>
    <row r="40" spans="1:15" outlineLevel="1" x14ac:dyDescent="0.2">
      <c r="A40" s="20"/>
      <c r="B40" s="267"/>
      <c r="C40" s="18"/>
      <c r="D40" s="277" t="s">
        <v>80</v>
      </c>
      <c r="E40" s="278"/>
      <c r="F40" s="37">
        <f>'Other costs'!E15</f>
        <v>0</v>
      </c>
      <c r="G40" s="37">
        <f>'Other costs'!F15</f>
        <v>0</v>
      </c>
      <c r="H40" s="37">
        <f>'Other costs'!G15</f>
        <v>0</v>
      </c>
      <c r="I40" s="37">
        <f>'Other costs'!H15</f>
        <v>0</v>
      </c>
      <c r="J40" s="37">
        <f>'Other costs'!I15</f>
        <v>0</v>
      </c>
      <c r="K40" s="37">
        <f>'Other costs'!J15</f>
        <v>0</v>
      </c>
      <c r="L40" s="37">
        <f>'Other costs'!K15</f>
        <v>0</v>
      </c>
      <c r="M40" s="37">
        <f>'Other costs'!L15</f>
        <v>0</v>
      </c>
      <c r="N40" s="37">
        <f>'Other costs'!M15</f>
        <v>0</v>
      </c>
      <c r="O40" s="45">
        <f t="shared" si="7"/>
        <v>0</v>
      </c>
    </row>
    <row r="41" spans="1:15" outlineLevel="1" x14ac:dyDescent="0.2">
      <c r="A41" s="20"/>
      <c r="B41" s="267"/>
      <c r="C41" s="18"/>
      <c r="D41" s="13" t="s">
        <v>81</v>
      </c>
      <c r="E41" s="32"/>
      <c r="F41" s="38">
        <f t="shared" ref="F41:L41" si="30">F39+F40</f>
        <v>0</v>
      </c>
      <c r="G41" s="38">
        <f t="shared" si="30"/>
        <v>0</v>
      </c>
      <c r="H41" s="38">
        <f t="shared" si="30"/>
        <v>0</v>
      </c>
      <c r="I41" s="38">
        <f t="shared" si="30"/>
        <v>0</v>
      </c>
      <c r="J41" s="38">
        <f t="shared" si="30"/>
        <v>0</v>
      </c>
      <c r="K41" s="38">
        <f t="shared" si="30"/>
        <v>0</v>
      </c>
      <c r="L41" s="38">
        <f t="shared" si="30"/>
        <v>0</v>
      </c>
      <c r="M41" s="38">
        <f t="shared" ref="M41:N41" si="31">M39+M40</f>
        <v>0</v>
      </c>
      <c r="N41" s="38">
        <f t="shared" si="31"/>
        <v>19500</v>
      </c>
      <c r="O41" s="46">
        <f t="shared" si="7"/>
        <v>19500</v>
      </c>
    </row>
    <row r="42" spans="1:15" ht="15" outlineLevel="1" thickBot="1" x14ac:dyDescent="0.25">
      <c r="A42" s="20"/>
      <c r="B42" s="267"/>
      <c r="C42" s="18"/>
      <c r="D42" s="279" t="s">
        <v>82</v>
      </c>
      <c r="E42" s="280"/>
      <c r="F42" s="39">
        <f t="shared" ref="F42:L42" si="32">F41+F38</f>
        <v>15600</v>
      </c>
      <c r="G42" s="39">
        <f t="shared" si="32"/>
        <v>0</v>
      </c>
      <c r="H42" s="39">
        <f t="shared" si="32"/>
        <v>78000</v>
      </c>
      <c r="I42" s="39">
        <f t="shared" si="32"/>
        <v>78000</v>
      </c>
      <c r="J42" s="39">
        <f t="shared" si="32"/>
        <v>0</v>
      </c>
      <c r="K42" s="39">
        <f t="shared" si="32"/>
        <v>195000</v>
      </c>
      <c r="L42" s="39">
        <f t="shared" si="32"/>
        <v>62400</v>
      </c>
      <c r="M42" s="39">
        <f t="shared" ref="M42:N42" si="33">M41+M38</f>
        <v>31200</v>
      </c>
      <c r="N42" s="39">
        <f t="shared" si="33"/>
        <v>331500</v>
      </c>
      <c r="O42" s="45">
        <f t="shared" si="7"/>
        <v>791700</v>
      </c>
    </row>
    <row r="43" spans="1:15" ht="15" outlineLevel="1" thickBot="1" x14ac:dyDescent="0.25">
      <c r="A43" s="20"/>
      <c r="B43" s="267"/>
      <c r="C43" s="28">
        <v>0.25</v>
      </c>
      <c r="D43" s="14" t="s">
        <v>83</v>
      </c>
      <c r="E43" s="33"/>
      <c r="F43" s="38">
        <f>F42*$C$43</f>
        <v>3900</v>
      </c>
      <c r="G43" s="38">
        <f t="shared" ref="G43:L43" si="34">G42*$C$43</f>
        <v>0</v>
      </c>
      <c r="H43" s="38">
        <f t="shared" si="34"/>
        <v>19500</v>
      </c>
      <c r="I43" s="38">
        <f t="shared" si="34"/>
        <v>19500</v>
      </c>
      <c r="J43" s="38">
        <f t="shared" si="34"/>
        <v>0</v>
      </c>
      <c r="K43" s="38">
        <f t="shared" si="34"/>
        <v>48750</v>
      </c>
      <c r="L43" s="38">
        <f t="shared" si="34"/>
        <v>15600</v>
      </c>
      <c r="M43" s="38">
        <f t="shared" ref="M43:N43" si="35">M42*$C$43</f>
        <v>7800</v>
      </c>
      <c r="N43" s="38">
        <f t="shared" si="35"/>
        <v>82875</v>
      </c>
      <c r="O43" s="46">
        <f t="shared" si="7"/>
        <v>197925</v>
      </c>
    </row>
    <row r="44" spans="1:15" outlineLevel="1" x14ac:dyDescent="0.2">
      <c r="A44" s="20"/>
      <c r="B44" s="267"/>
      <c r="C44" s="18"/>
      <c r="D44" s="279" t="s">
        <v>84</v>
      </c>
      <c r="E44" s="280"/>
      <c r="F44" s="39">
        <f t="shared" ref="F44:L44" si="36">F42+F43</f>
        <v>19500</v>
      </c>
      <c r="G44" s="39">
        <f t="shared" si="36"/>
        <v>0</v>
      </c>
      <c r="H44" s="39">
        <f t="shared" si="36"/>
        <v>97500</v>
      </c>
      <c r="I44" s="39">
        <f t="shared" si="36"/>
        <v>97500</v>
      </c>
      <c r="J44" s="39">
        <f t="shared" si="36"/>
        <v>0</v>
      </c>
      <c r="K44" s="39">
        <f t="shared" si="36"/>
        <v>243750</v>
      </c>
      <c r="L44" s="39">
        <f t="shared" si="36"/>
        <v>78000</v>
      </c>
      <c r="M44" s="39">
        <f t="shared" ref="M44:N44" si="37">M42+M43</f>
        <v>39000</v>
      </c>
      <c r="N44" s="39">
        <f t="shared" si="37"/>
        <v>414375</v>
      </c>
      <c r="O44" s="45">
        <f t="shared" si="7"/>
        <v>989625</v>
      </c>
    </row>
    <row r="45" spans="1:15" ht="15" outlineLevel="1" thickBot="1" x14ac:dyDescent="0.25">
      <c r="A45" s="21"/>
      <c r="B45" s="268"/>
      <c r="C45" s="19"/>
      <c r="D45" s="15" t="s">
        <v>85</v>
      </c>
      <c r="E45" s="34"/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7">
        <f t="shared" si="7"/>
        <v>0</v>
      </c>
    </row>
    <row r="46" spans="1:15" outlineLevel="1" x14ac:dyDescent="0.2">
      <c r="A46" s="20"/>
      <c r="C46" s="18"/>
      <c r="D46" s="275" t="s">
        <v>75</v>
      </c>
      <c r="E46" s="286"/>
      <c r="F46" s="42">
        <f t="shared" ref="F46:L46" si="38">F44+F45</f>
        <v>19500</v>
      </c>
      <c r="G46" s="42">
        <f t="shared" si="38"/>
        <v>0</v>
      </c>
      <c r="H46" s="42">
        <f t="shared" si="38"/>
        <v>97500</v>
      </c>
      <c r="I46" s="42">
        <f t="shared" si="38"/>
        <v>97500</v>
      </c>
      <c r="J46" s="42">
        <f t="shared" si="38"/>
        <v>0</v>
      </c>
      <c r="K46" s="42">
        <f t="shared" si="38"/>
        <v>243750</v>
      </c>
      <c r="L46" s="42">
        <f t="shared" si="38"/>
        <v>78000</v>
      </c>
      <c r="M46" s="42">
        <f t="shared" ref="M46:N46" si="39">M44+M45</f>
        <v>39000</v>
      </c>
      <c r="N46" s="42">
        <f t="shared" si="39"/>
        <v>414375</v>
      </c>
      <c r="O46" s="186">
        <f t="shared" si="7"/>
        <v>989625</v>
      </c>
    </row>
    <row r="47" spans="1:15" ht="15" outlineLevel="1" thickBot="1" x14ac:dyDescent="0.25">
      <c r="C47" s="11">
        <v>1</v>
      </c>
      <c r="D47" s="264" t="s">
        <v>86</v>
      </c>
      <c r="E47" s="265"/>
      <c r="F47" s="91">
        <f>F46*$C$47</f>
        <v>19500</v>
      </c>
      <c r="G47" s="91">
        <f t="shared" ref="G47:N47" si="40">G46*$C$47</f>
        <v>0</v>
      </c>
      <c r="H47" s="91">
        <f t="shared" si="40"/>
        <v>97500</v>
      </c>
      <c r="I47" s="91">
        <f t="shared" si="40"/>
        <v>97500</v>
      </c>
      <c r="J47" s="91">
        <f t="shared" si="40"/>
        <v>0</v>
      </c>
      <c r="K47" s="91">
        <f t="shared" si="40"/>
        <v>243750</v>
      </c>
      <c r="L47" s="91">
        <f t="shared" si="40"/>
        <v>78000</v>
      </c>
      <c r="M47" s="91">
        <f t="shared" si="40"/>
        <v>39000</v>
      </c>
      <c r="N47" s="91">
        <f t="shared" si="40"/>
        <v>414375</v>
      </c>
      <c r="O47" s="188">
        <f t="shared" si="7"/>
        <v>989625</v>
      </c>
    </row>
    <row r="48" spans="1:15" ht="3" customHeight="1" outlineLevel="1" thickBot="1" x14ac:dyDescent="0.25">
      <c r="C48" s="11"/>
      <c r="F48" s="35"/>
      <c r="G48" s="10"/>
      <c r="H48" s="35"/>
      <c r="I48" s="10"/>
      <c r="J48" s="35"/>
      <c r="K48" s="10"/>
      <c r="L48" s="10"/>
      <c r="M48" s="10"/>
      <c r="N48" s="10"/>
      <c r="O48" s="8">
        <f t="shared" ref="O48:O79" si="41">SUM(F48:N48)</f>
        <v>0</v>
      </c>
    </row>
    <row r="49" spans="1:15" ht="15" outlineLevel="1" thickBot="1" x14ac:dyDescent="0.25">
      <c r="A49" s="26">
        <v>5</v>
      </c>
      <c r="B49" s="266" t="str">
        <f>'PMs_Personnel costs'!B7</f>
        <v>NIJZ</v>
      </c>
      <c r="C49" s="25"/>
      <c r="D49" s="12" t="s">
        <v>78</v>
      </c>
      <c r="E49" s="31"/>
      <c r="F49" s="36">
        <f>'PMs_Personnel costs'!Q7</f>
        <v>9734</v>
      </c>
      <c r="G49" s="36">
        <f>'PMs_Personnel costs'!R7</f>
        <v>0</v>
      </c>
      <c r="H49" s="36">
        <f>'PMs_Personnel costs'!S7</f>
        <v>48670</v>
      </c>
      <c r="I49" s="36">
        <f>'PMs_Personnel costs'!T7</f>
        <v>48670</v>
      </c>
      <c r="J49" s="36">
        <f>'PMs_Personnel costs'!U7</f>
        <v>0</v>
      </c>
      <c r="K49" s="36">
        <f>'PMs_Personnel costs'!V7</f>
        <v>170345</v>
      </c>
      <c r="L49" s="36">
        <f>'PMs_Personnel costs'!W7</f>
        <v>38936</v>
      </c>
      <c r="M49" s="36">
        <f>'PMs_Personnel costs'!X7</f>
        <v>19468</v>
      </c>
      <c r="N49" s="36">
        <f>'PMs_Personnel costs'!Y7</f>
        <v>29202</v>
      </c>
      <c r="O49" s="44">
        <f t="shared" si="41"/>
        <v>365025</v>
      </c>
    </row>
    <row r="50" spans="1:15" outlineLevel="1" x14ac:dyDescent="0.2">
      <c r="A50" s="20"/>
      <c r="B50" s="267"/>
      <c r="C50" s="18"/>
      <c r="D50" s="277" t="s">
        <v>79</v>
      </c>
      <c r="E50" s="278"/>
      <c r="F50" s="37">
        <f>'Travel costs'!E17</f>
        <v>0</v>
      </c>
      <c r="G50" s="37">
        <f>'Travel costs'!F17</f>
        <v>0</v>
      </c>
      <c r="H50" s="37">
        <f>'Travel costs'!G17</f>
        <v>0</v>
      </c>
      <c r="I50" s="37">
        <f>'Travel costs'!H17</f>
        <v>0</v>
      </c>
      <c r="J50" s="37">
        <f>'Travel costs'!I17</f>
        <v>0</v>
      </c>
      <c r="K50" s="37">
        <f>'Travel costs'!J17</f>
        <v>19500</v>
      </c>
      <c r="L50" s="37">
        <f>'Travel costs'!K17</f>
        <v>0</v>
      </c>
      <c r="M50" s="37">
        <f>'Travel costs'!L17</f>
        <v>0</v>
      </c>
      <c r="N50" s="37">
        <f>'Travel costs'!M17</f>
        <v>0</v>
      </c>
      <c r="O50" s="45">
        <f t="shared" si="41"/>
        <v>19500</v>
      </c>
    </row>
    <row r="51" spans="1:15" outlineLevel="1" x14ac:dyDescent="0.2">
      <c r="A51" s="20"/>
      <c r="B51" s="267"/>
      <c r="C51" s="18"/>
      <c r="D51" s="277" t="s">
        <v>80</v>
      </c>
      <c r="E51" s="278"/>
      <c r="F51" s="37">
        <f>'Other costs'!E19</f>
        <v>0</v>
      </c>
      <c r="G51" s="37">
        <f>'Other costs'!F19</f>
        <v>0</v>
      </c>
      <c r="H51" s="37">
        <f>'Other costs'!G19</f>
        <v>0</v>
      </c>
      <c r="I51" s="37">
        <f>'Other costs'!H19</f>
        <v>0</v>
      </c>
      <c r="J51" s="37">
        <f>'Other costs'!I19</f>
        <v>0</v>
      </c>
      <c r="K51" s="37">
        <f>'Other costs'!J19</f>
        <v>0</v>
      </c>
      <c r="L51" s="37">
        <f>'Other costs'!K19</f>
        <v>0</v>
      </c>
      <c r="M51" s="37">
        <f>'Other costs'!L19</f>
        <v>0</v>
      </c>
      <c r="N51" s="37">
        <f>'Other costs'!M19</f>
        <v>0</v>
      </c>
      <c r="O51" s="45">
        <f t="shared" si="41"/>
        <v>0</v>
      </c>
    </row>
    <row r="52" spans="1:15" outlineLevel="1" x14ac:dyDescent="0.2">
      <c r="A52" s="20"/>
      <c r="B52" s="267"/>
      <c r="C52" s="18"/>
      <c r="D52" s="13" t="s">
        <v>81</v>
      </c>
      <c r="E52" s="32"/>
      <c r="F52" s="38">
        <f t="shared" ref="F52:L52" si="42">F50+F51</f>
        <v>0</v>
      </c>
      <c r="G52" s="38">
        <f t="shared" si="42"/>
        <v>0</v>
      </c>
      <c r="H52" s="38">
        <f t="shared" si="42"/>
        <v>0</v>
      </c>
      <c r="I52" s="38">
        <f t="shared" si="42"/>
        <v>0</v>
      </c>
      <c r="J52" s="38">
        <f t="shared" si="42"/>
        <v>0</v>
      </c>
      <c r="K52" s="38">
        <f t="shared" si="42"/>
        <v>19500</v>
      </c>
      <c r="L52" s="38">
        <f t="shared" si="42"/>
        <v>0</v>
      </c>
      <c r="M52" s="38">
        <f t="shared" ref="M52:N52" si="43">M50+M51</f>
        <v>0</v>
      </c>
      <c r="N52" s="38">
        <f t="shared" si="43"/>
        <v>0</v>
      </c>
      <c r="O52" s="46">
        <f t="shared" si="41"/>
        <v>19500</v>
      </c>
    </row>
    <row r="53" spans="1:15" ht="15" outlineLevel="1" thickBot="1" x14ac:dyDescent="0.25">
      <c r="A53" s="20"/>
      <c r="B53" s="267"/>
      <c r="C53" s="18"/>
      <c r="D53" s="279" t="s">
        <v>82</v>
      </c>
      <c r="E53" s="280"/>
      <c r="F53" s="39">
        <f t="shared" ref="F53:L53" si="44">F52+F49</f>
        <v>9734</v>
      </c>
      <c r="G53" s="39">
        <f t="shared" si="44"/>
        <v>0</v>
      </c>
      <c r="H53" s="39">
        <f t="shared" si="44"/>
        <v>48670</v>
      </c>
      <c r="I53" s="39">
        <f t="shared" si="44"/>
        <v>48670</v>
      </c>
      <c r="J53" s="39">
        <f t="shared" si="44"/>
        <v>0</v>
      </c>
      <c r="K53" s="39">
        <f t="shared" si="44"/>
        <v>189845</v>
      </c>
      <c r="L53" s="39">
        <f t="shared" si="44"/>
        <v>38936</v>
      </c>
      <c r="M53" s="39">
        <f t="shared" ref="M53:N53" si="45">M52+M49</f>
        <v>19468</v>
      </c>
      <c r="N53" s="39">
        <f t="shared" si="45"/>
        <v>29202</v>
      </c>
      <c r="O53" s="45">
        <f t="shared" si="41"/>
        <v>384525</v>
      </c>
    </row>
    <row r="54" spans="1:15" ht="15" outlineLevel="1" thickBot="1" x14ac:dyDescent="0.25">
      <c r="A54" s="20"/>
      <c r="B54" s="267"/>
      <c r="C54" s="28">
        <v>0.25</v>
      </c>
      <c r="D54" s="14" t="s">
        <v>83</v>
      </c>
      <c r="E54" s="33"/>
      <c r="F54" s="38">
        <f>F53*$C$54</f>
        <v>2433.5</v>
      </c>
      <c r="G54" s="38">
        <f t="shared" ref="G54:L54" si="46">G53*$C$54</f>
        <v>0</v>
      </c>
      <c r="H54" s="38">
        <f t="shared" si="46"/>
        <v>12167.5</v>
      </c>
      <c r="I54" s="38">
        <f t="shared" si="46"/>
        <v>12167.5</v>
      </c>
      <c r="J54" s="38">
        <f t="shared" si="46"/>
        <v>0</v>
      </c>
      <c r="K54" s="38">
        <f t="shared" si="46"/>
        <v>47461.25</v>
      </c>
      <c r="L54" s="38">
        <f t="shared" si="46"/>
        <v>9734</v>
      </c>
      <c r="M54" s="38">
        <f t="shared" ref="M54:N54" si="47">M53*$C$54</f>
        <v>4867</v>
      </c>
      <c r="N54" s="38">
        <f t="shared" si="47"/>
        <v>7300.5</v>
      </c>
      <c r="O54" s="46">
        <f t="shared" si="41"/>
        <v>96131.25</v>
      </c>
    </row>
    <row r="55" spans="1:15" outlineLevel="1" x14ac:dyDescent="0.2">
      <c r="A55" s="20"/>
      <c r="B55" s="267"/>
      <c r="C55" s="18"/>
      <c r="D55" s="279" t="s">
        <v>84</v>
      </c>
      <c r="E55" s="280"/>
      <c r="F55" s="39">
        <f t="shared" ref="F55:L55" si="48">F53+F54</f>
        <v>12167.5</v>
      </c>
      <c r="G55" s="39">
        <f t="shared" si="48"/>
        <v>0</v>
      </c>
      <c r="H55" s="39">
        <f t="shared" si="48"/>
        <v>60837.5</v>
      </c>
      <c r="I55" s="39">
        <f t="shared" si="48"/>
        <v>60837.5</v>
      </c>
      <c r="J55" s="39">
        <f t="shared" si="48"/>
        <v>0</v>
      </c>
      <c r="K55" s="39">
        <f t="shared" si="48"/>
        <v>237306.25</v>
      </c>
      <c r="L55" s="39">
        <f t="shared" si="48"/>
        <v>48670</v>
      </c>
      <c r="M55" s="39">
        <f t="shared" ref="M55:N55" si="49">M53+M54</f>
        <v>24335</v>
      </c>
      <c r="N55" s="39">
        <f t="shared" si="49"/>
        <v>36502.5</v>
      </c>
      <c r="O55" s="45">
        <f t="shared" si="41"/>
        <v>480656.25</v>
      </c>
    </row>
    <row r="56" spans="1:15" ht="15" outlineLevel="1" thickBot="1" x14ac:dyDescent="0.25">
      <c r="A56" s="21"/>
      <c r="B56" s="268"/>
      <c r="C56" s="19"/>
      <c r="D56" s="15" t="s">
        <v>85</v>
      </c>
      <c r="E56" s="34"/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7">
        <f t="shared" si="41"/>
        <v>0</v>
      </c>
    </row>
    <row r="57" spans="1:15" outlineLevel="1" x14ac:dyDescent="0.2">
      <c r="A57" s="20"/>
      <c r="C57" s="18"/>
      <c r="D57" s="275" t="s">
        <v>75</v>
      </c>
      <c r="E57" s="276"/>
      <c r="F57" s="42">
        <f t="shared" ref="F57:L57" si="50">F55+F56</f>
        <v>12167.5</v>
      </c>
      <c r="G57" s="42">
        <f t="shared" si="50"/>
        <v>0</v>
      </c>
      <c r="H57" s="42">
        <f t="shared" si="50"/>
        <v>60837.5</v>
      </c>
      <c r="I57" s="42">
        <f t="shared" si="50"/>
        <v>60837.5</v>
      </c>
      <c r="J57" s="42">
        <f t="shared" si="50"/>
        <v>0</v>
      </c>
      <c r="K57" s="42">
        <f t="shared" si="50"/>
        <v>237306.25</v>
      </c>
      <c r="L57" s="42">
        <f t="shared" si="50"/>
        <v>48670</v>
      </c>
      <c r="M57" s="42">
        <f t="shared" ref="M57:N57" si="51">M55+M56</f>
        <v>24335</v>
      </c>
      <c r="N57" s="42">
        <f t="shared" si="51"/>
        <v>36502.5</v>
      </c>
      <c r="O57" s="186">
        <f t="shared" si="41"/>
        <v>480656.25</v>
      </c>
    </row>
    <row r="58" spans="1:15" ht="15" outlineLevel="1" thickBot="1" x14ac:dyDescent="0.25">
      <c r="C58" s="11">
        <v>1</v>
      </c>
      <c r="D58" s="273" t="s">
        <v>86</v>
      </c>
      <c r="E58" s="274"/>
      <c r="F58" s="90">
        <f>F57*$C$58</f>
        <v>12167.5</v>
      </c>
      <c r="G58" s="90">
        <f t="shared" ref="G58:N58" si="52">G57*$C$58</f>
        <v>0</v>
      </c>
      <c r="H58" s="90">
        <f t="shared" si="52"/>
        <v>60837.5</v>
      </c>
      <c r="I58" s="90">
        <f t="shared" si="52"/>
        <v>60837.5</v>
      </c>
      <c r="J58" s="90">
        <f t="shared" si="52"/>
        <v>0</v>
      </c>
      <c r="K58" s="90">
        <f t="shared" si="52"/>
        <v>237306.25</v>
      </c>
      <c r="L58" s="90">
        <f t="shared" si="52"/>
        <v>48670</v>
      </c>
      <c r="M58" s="90">
        <f t="shared" si="52"/>
        <v>24335</v>
      </c>
      <c r="N58" s="90">
        <f t="shared" si="52"/>
        <v>36502.5</v>
      </c>
      <c r="O58" s="187">
        <f t="shared" si="41"/>
        <v>480656.25</v>
      </c>
    </row>
    <row r="59" spans="1:15" ht="3" customHeight="1" outlineLevel="1" thickBot="1" x14ac:dyDescent="0.25">
      <c r="C59" s="11"/>
      <c r="F59" s="35"/>
      <c r="G59" s="10"/>
      <c r="H59" s="35"/>
      <c r="I59" s="10"/>
      <c r="J59" s="35"/>
      <c r="K59" s="10"/>
      <c r="L59" s="10"/>
      <c r="M59" s="10"/>
      <c r="N59" s="10"/>
      <c r="O59" s="52">
        <f t="shared" si="41"/>
        <v>0</v>
      </c>
    </row>
    <row r="60" spans="1:15" ht="15" outlineLevel="1" thickBot="1" x14ac:dyDescent="0.25">
      <c r="A60" s="26">
        <v>6</v>
      </c>
      <c r="B60" s="266" t="str">
        <f>'PMs_Personnel costs'!B8</f>
        <v>UoC</v>
      </c>
      <c r="C60" s="25"/>
      <c r="D60" s="12" t="s">
        <v>78</v>
      </c>
      <c r="E60" s="31"/>
      <c r="F60" s="36">
        <f>'PMs_Personnel costs'!Q8</f>
        <v>15500</v>
      </c>
      <c r="G60" s="36">
        <f>'PMs_Personnel costs'!R8</f>
        <v>0</v>
      </c>
      <c r="H60" s="36">
        <f>'PMs_Personnel costs'!S8</f>
        <v>0</v>
      </c>
      <c r="I60" s="36">
        <f>'PMs_Personnel costs'!T8</f>
        <v>0</v>
      </c>
      <c r="J60" s="36">
        <f>'PMs_Personnel costs'!U8</f>
        <v>232500</v>
      </c>
      <c r="K60" s="36">
        <f>'PMs_Personnel costs'!V8</f>
        <v>0</v>
      </c>
      <c r="L60" s="36">
        <f>'PMs_Personnel costs'!W8</f>
        <v>62000</v>
      </c>
      <c r="M60" s="36">
        <f>'PMs_Personnel costs'!X8</f>
        <v>31000</v>
      </c>
      <c r="N60" s="36">
        <f>'PMs_Personnel costs'!Y8</f>
        <v>46500</v>
      </c>
      <c r="O60" s="44">
        <f t="shared" si="41"/>
        <v>387500</v>
      </c>
    </row>
    <row r="61" spans="1:15" outlineLevel="1" x14ac:dyDescent="0.2">
      <c r="A61" s="20"/>
      <c r="B61" s="267"/>
      <c r="C61" s="18"/>
      <c r="D61" s="277" t="s">
        <v>79</v>
      </c>
      <c r="E61" s="278"/>
      <c r="F61" s="37">
        <f>'Travel costs'!E18</f>
        <v>7500</v>
      </c>
      <c r="G61" s="37">
        <f>'Travel costs'!F18</f>
        <v>0</v>
      </c>
      <c r="H61" s="37">
        <f>'Travel costs'!G18</f>
        <v>0</v>
      </c>
      <c r="I61" s="37">
        <f>'Travel costs'!H18</f>
        <v>0</v>
      </c>
      <c r="J61" s="37">
        <f>'Travel costs'!I18</f>
        <v>0</v>
      </c>
      <c r="K61" s="37">
        <f>'Travel costs'!J18</f>
        <v>0</v>
      </c>
      <c r="L61" s="37">
        <f>'Travel costs'!K18</f>
        <v>0</v>
      </c>
      <c r="M61" s="37">
        <f>'Travel costs'!L18</f>
        <v>0</v>
      </c>
      <c r="N61" s="37">
        <f>'Travel costs'!M18</f>
        <v>0</v>
      </c>
      <c r="O61" s="45">
        <f t="shared" si="41"/>
        <v>7500</v>
      </c>
    </row>
    <row r="62" spans="1:15" outlineLevel="1" x14ac:dyDescent="0.2">
      <c r="A62" s="20"/>
      <c r="B62" s="267"/>
      <c r="C62" s="18"/>
      <c r="D62" s="277" t="s">
        <v>80</v>
      </c>
      <c r="E62" s="278"/>
      <c r="F62" s="37">
        <f>'Other costs'!E23</f>
        <v>0</v>
      </c>
      <c r="G62" s="37">
        <f>'Other costs'!F23</f>
        <v>0</v>
      </c>
      <c r="H62" s="37">
        <f>'Other costs'!G23</f>
        <v>0</v>
      </c>
      <c r="I62" s="37">
        <f>'Other costs'!H23</f>
        <v>0</v>
      </c>
      <c r="J62" s="37">
        <f>'Other costs'!I23</f>
        <v>0</v>
      </c>
      <c r="K62" s="37">
        <f>'Other costs'!J23</f>
        <v>0</v>
      </c>
      <c r="L62" s="37">
        <f>'Other costs'!K23</f>
        <v>0</v>
      </c>
      <c r="M62" s="37">
        <f>'Other costs'!L23</f>
        <v>0</v>
      </c>
      <c r="N62" s="37">
        <f>'Other costs'!M23</f>
        <v>0</v>
      </c>
      <c r="O62" s="45">
        <f t="shared" si="41"/>
        <v>0</v>
      </c>
    </row>
    <row r="63" spans="1:15" outlineLevel="1" x14ac:dyDescent="0.2">
      <c r="A63" s="20"/>
      <c r="B63" s="267"/>
      <c r="C63" s="18"/>
      <c r="D63" s="13" t="s">
        <v>81</v>
      </c>
      <c r="E63" s="32"/>
      <c r="F63" s="38">
        <f t="shared" ref="F63" si="53">F61+F62</f>
        <v>7500</v>
      </c>
      <c r="G63" s="38">
        <f t="shared" ref="G63:N63" si="54">G61+G62</f>
        <v>0</v>
      </c>
      <c r="H63" s="38">
        <f t="shared" si="54"/>
        <v>0</v>
      </c>
      <c r="I63" s="38">
        <f t="shared" si="54"/>
        <v>0</v>
      </c>
      <c r="J63" s="38">
        <f t="shared" si="54"/>
        <v>0</v>
      </c>
      <c r="K63" s="38">
        <f t="shared" si="54"/>
        <v>0</v>
      </c>
      <c r="L63" s="38">
        <f t="shared" si="54"/>
        <v>0</v>
      </c>
      <c r="M63" s="38">
        <f t="shared" si="54"/>
        <v>0</v>
      </c>
      <c r="N63" s="38">
        <f t="shared" si="54"/>
        <v>0</v>
      </c>
      <c r="O63" s="46">
        <f t="shared" si="41"/>
        <v>7500</v>
      </c>
    </row>
    <row r="64" spans="1:15" ht="15" outlineLevel="1" thickBot="1" x14ac:dyDescent="0.25">
      <c r="A64" s="20"/>
      <c r="B64" s="267"/>
      <c r="C64" s="18"/>
      <c r="D64" s="279" t="s">
        <v>82</v>
      </c>
      <c r="E64" s="280"/>
      <c r="F64" s="39">
        <f>F63+F60</f>
        <v>23000</v>
      </c>
      <c r="G64" s="39">
        <f t="shared" ref="G64:N64" si="55">G63+G60</f>
        <v>0</v>
      </c>
      <c r="H64" s="39">
        <f t="shared" si="55"/>
        <v>0</v>
      </c>
      <c r="I64" s="39">
        <f t="shared" si="55"/>
        <v>0</v>
      </c>
      <c r="J64" s="39">
        <f t="shared" si="55"/>
        <v>232500</v>
      </c>
      <c r="K64" s="39">
        <f t="shared" si="55"/>
        <v>0</v>
      </c>
      <c r="L64" s="39">
        <f t="shared" si="55"/>
        <v>62000</v>
      </c>
      <c r="M64" s="39">
        <f t="shared" si="55"/>
        <v>31000</v>
      </c>
      <c r="N64" s="39">
        <f t="shared" si="55"/>
        <v>46500</v>
      </c>
      <c r="O64" s="45">
        <f t="shared" si="41"/>
        <v>395000</v>
      </c>
    </row>
    <row r="65" spans="1:15" ht="15" outlineLevel="1" thickBot="1" x14ac:dyDescent="0.25">
      <c r="A65" s="20"/>
      <c r="B65" s="267"/>
      <c r="C65" s="28">
        <v>0.25</v>
      </c>
      <c r="D65" s="14" t="s">
        <v>83</v>
      </c>
      <c r="E65" s="33"/>
      <c r="F65" s="38">
        <f>F64*$C$65</f>
        <v>5750</v>
      </c>
      <c r="G65" s="38">
        <f t="shared" ref="G65:N65" si="56">G64*$C$65</f>
        <v>0</v>
      </c>
      <c r="H65" s="38">
        <f t="shared" si="56"/>
        <v>0</v>
      </c>
      <c r="I65" s="38">
        <f t="shared" si="56"/>
        <v>0</v>
      </c>
      <c r="J65" s="38">
        <f t="shared" si="56"/>
        <v>58125</v>
      </c>
      <c r="K65" s="38">
        <f t="shared" si="56"/>
        <v>0</v>
      </c>
      <c r="L65" s="38">
        <f t="shared" si="56"/>
        <v>15500</v>
      </c>
      <c r="M65" s="38">
        <f t="shared" si="56"/>
        <v>7750</v>
      </c>
      <c r="N65" s="38">
        <f t="shared" si="56"/>
        <v>11625</v>
      </c>
      <c r="O65" s="46">
        <f t="shared" si="41"/>
        <v>98750</v>
      </c>
    </row>
    <row r="66" spans="1:15" outlineLevel="1" x14ac:dyDescent="0.2">
      <c r="A66" s="20"/>
      <c r="B66" s="267"/>
      <c r="C66" s="18"/>
      <c r="D66" s="279" t="s">
        <v>84</v>
      </c>
      <c r="E66" s="280"/>
      <c r="F66" s="39">
        <f t="shared" ref="F66" si="57">F64+F65</f>
        <v>28750</v>
      </c>
      <c r="G66" s="39">
        <f t="shared" ref="G66:N66" si="58">G64+G65</f>
        <v>0</v>
      </c>
      <c r="H66" s="39">
        <f t="shared" si="58"/>
        <v>0</v>
      </c>
      <c r="I66" s="39">
        <f t="shared" si="58"/>
        <v>0</v>
      </c>
      <c r="J66" s="39">
        <f t="shared" si="58"/>
        <v>290625</v>
      </c>
      <c r="K66" s="39">
        <f t="shared" si="58"/>
        <v>0</v>
      </c>
      <c r="L66" s="39">
        <f t="shared" si="58"/>
        <v>77500</v>
      </c>
      <c r="M66" s="39">
        <f t="shared" si="58"/>
        <v>38750</v>
      </c>
      <c r="N66" s="39">
        <f t="shared" si="58"/>
        <v>58125</v>
      </c>
      <c r="O66" s="45">
        <f t="shared" si="41"/>
        <v>493750</v>
      </c>
    </row>
    <row r="67" spans="1:15" ht="15" outlineLevel="1" thickBot="1" x14ac:dyDescent="0.25">
      <c r="A67" s="21"/>
      <c r="B67" s="268"/>
      <c r="C67" s="19"/>
      <c r="D67" s="15" t="s">
        <v>85</v>
      </c>
      <c r="E67" s="34"/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7">
        <f t="shared" si="41"/>
        <v>0</v>
      </c>
    </row>
    <row r="68" spans="1:15" outlineLevel="1" x14ac:dyDescent="0.2">
      <c r="A68" s="20"/>
      <c r="C68" s="18"/>
      <c r="D68" s="275" t="s">
        <v>75</v>
      </c>
      <c r="E68" s="276"/>
      <c r="F68" s="42">
        <f t="shared" ref="F68:L68" si="59">F66+F67</f>
        <v>28750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290625</v>
      </c>
      <c r="K68" s="42">
        <f t="shared" si="59"/>
        <v>0</v>
      </c>
      <c r="L68" s="42">
        <f t="shared" si="59"/>
        <v>77500</v>
      </c>
      <c r="M68" s="42">
        <f t="shared" ref="M68:N68" si="60">M66+M67</f>
        <v>38750</v>
      </c>
      <c r="N68" s="42">
        <f t="shared" si="60"/>
        <v>58125</v>
      </c>
      <c r="O68" s="186">
        <f t="shared" si="41"/>
        <v>493750</v>
      </c>
    </row>
    <row r="69" spans="1:15" ht="15" outlineLevel="1" thickBot="1" x14ac:dyDescent="0.25">
      <c r="C69" s="11">
        <v>1</v>
      </c>
      <c r="D69" s="273" t="s">
        <v>86</v>
      </c>
      <c r="E69" s="274"/>
      <c r="F69" s="90">
        <f>F68*$C$69</f>
        <v>28750</v>
      </c>
      <c r="G69" s="90">
        <f t="shared" ref="G69:N69" si="61">G68*$C$69</f>
        <v>0</v>
      </c>
      <c r="H69" s="90">
        <f t="shared" si="61"/>
        <v>0</v>
      </c>
      <c r="I69" s="90">
        <f t="shared" si="61"/>
        <v>0</v>
      </c>
      <c r="J69" s="90">
        <f t="shared" si="61"/>
        <v>290625</v>
      </c>
      <c r="K69" s="90">
        <f t="shared" si="61"/>
        <v>0</v>
      </c>
      <c r="L69" s="90">
        <f t="shared" si="61"/>
        <v>77500</v>
      </c>
      <c r="M69" s="90">
        <f t="shared" si="61"/>
        <v>38750</v>
      </c>
      <c r="N69" s="90">
        <f t="shared" si="61"/>
        <v>58125</v>
      </c>
      <c r="O69" s="188">
        <f t="shared" si="41"/>
        <v>493750</v>
      </c>
    </row>
    <row r="70" spans="1:15" ht="3" customHeight="1" outlineLevel="1" thickBot="1" x14ac:dyDescent="0.25">
      <c r="C70" s="11"/>
      <c r="F70" s="35"/>
      <c r="G70" s="10"/>
      <c r="H70" s="35"/>
      <c r="I70" s="10"/>
      <c r="J70" s="35"/>
      <c r="K70" s="10"/>
      <c r="L70" s="10"/>
      <c r="M70" s="10"/>
      <c r="N70" s="10"/>
      <c r="O70" s="94">
        <f t="shared" si="41"/>
        <v>0</v>
      </c>
    </row>
    <row r="71" spans="1:15" ht="15" outlineLevel="1" thickBot="1" x14ac:dyDescent="0.25">
      <c r="A71" s="26">
        <v>7</v>
      </c>
      <c r="B71" s="266" t="str">
        <f>'PMs_Personnel costs'!B9</f>
        <v>NYU</v>
      </c>
      <c r="C71" s="25"/>
      <c r="D71" s="12" t="s">
        <v>78</v>
      </c>
      <c r="E71" s="31"/>
      <c r="F71" s="36">
        <f>'PMs_Personnel costs'!Q9</f>
        <v>8000</v>
      </c>
      <c r="G71" s="36">
        <f>'PMs_Personnel costs'!R9</f>
        <v>0</v>
      </c>
      <c r="H71" s="36">
        <f>'PMs_Personnel costs'!S9</f>
        <v>80000</v>
      </c>
      <c r="I71" s="36">
        <f>'PMs_Personnel costs'!T9</f>
        <v>80000</v>
      </c>
      <c r="J71" s="36">
        <f>'PMs_Personnel costs'!U9</f>
        <v>120000</v>
      </c>
      <c r="K71" s="36">
        <f>'PMs_Personnel costs'!V9</f>
        <v>200000</v>
      </c>
      <c r="L71" s="36">
        <f>'PMs_Personnel costs'!W9</f>
        <v>64000</v>
      </c>
      <c r="M71" s="36">
        <f>'PMs_Personnel costs'!X9</f>
        <v>32000</v>
      </c>
      <c r="N71" s="36">
        <f>'PMs_Personnel costs'!Y9</f>
        <v>8000</v>
      </c>
      <c r="O71" s="44">
        <f t="shared" si="41"/>
        <v>592000</v>
      </c>
    </row>
    <row r="72" spans="1:15" outlineLevel="1" x14ac:dyDescent="0.2">
      <c r="A72" s="20"/>
      <c r="B72" s="267"/>
      <c r="C72" s="18"/>
      <c r="D72" s="277" t="s">
        <v>79</v>
      </c>
      <c r="E72" s="278"/>
      <c r="F72" s="37">
        <f>'Travel costs'!E19</f>
        <v>15000</v>
      </c>
      <c r="G72" s="37">
        <f>'Travel costs'!F19</f>
        <v>0</v>
      </c>
      <c r="H72" s="37">
        <f>'Travel costs'!G19</f>
        <v>0</v>
      </c>
      <c r="I72" s="37">
        <f>'Travel costs'!H19</f>
        <v>0</v>
      </c>
      <c r="J72" s="37">
        <f>'Travel costs'!I19</f>
        <v>0</v>
      </c>
      <c r="K72" s="37">
        <f>'Travel costs'!J19</f>
        <v>0</v>
      </c>
      <c r="L72" s="37">
        <f>'Travel costs'!K19</f>
        <v>0</v>
      </c>
      <c r="M72" s="37">
        <f>'Travel costs'!L19</f>
        <v>0</v>
      </c>
      <c r="N72" s="37">
        <f>'Travel costs'!M19</f>
        <v>0</v>
      </c>
      <c r="O72" s="45">
        <f t="shared" si="41"/>
        <v>15000</v>
      </c>
    </row>
    <row r="73" spans="1:15" outlineLevel="1" x14ac:dyDescent="0.2">
      <c r="A73" s="20"/>
      <c r="B73" s="267"/>
      <c r="C73" s="18"/>
      <c r="D73" s="277" t="s">
        <v>80</v>
      </c>
      <c r="E73" s="278"/>
      <c r="F73" s="37">
        <f>'Other costs'!E27</f>
        <v>0</v>
      </c>
      <c r="G73" s="37">
        <f>'Other costs'!F27</f>
        <v>0</v>
      </c>
      <c r="H73" s="37">
        <f>'Other costs'!G27</f>
        <v>0</v>
      </c>
      <c r="I73" s="37">
        <f>'Other costs'!H27</f>
        <v>0</v>
      </c>
      <c r="J73" s="37">
        <f>'Other costs'!I27</f>
        <v>0</v>
      </c>
      <c r="K73" s="37">
        <f>'Other costs'!J27</f>
        <v>0</v>
      </c>
      <c r="L73" s="37">
        <f>'Other costs'!K27</f>
        <v>0</v>
      </c>
      <c r="M73" s="37">
        <f>'Other costs'!L27</f>
        <v>0</v>
      </c>
      <c r="N73" s="37">
        <f>'Other costs'!M27</f>
        <v>0</v>
      </c>
      <c r="O73" s="45">
        <f t="shared" si="41"/>
        <v>0</v>
      </c>
    </row>
    <row r="74" spans="1:15" outlineLevel="1" x14ac:dyDescent="0.2">
      <c r="A74" s="20"/>
      <c r="B74" s="267"/>
      <c r="C74" s="18"/>
      <c r="D74" s="13" t="s">
        <v>81</v>
      </c>
      <c r="E74" s="32"/>
      <c r="F74" s="38">
        <f t="shared" ref="F74" si="62">F72+F73</f>
        <v>15000</v>
      </c>
      <c r="G74" s="38">
        <f t="shared" ref="G74:N74" si="63">G72+G73</f>
        <v>0</v>
      </c>
      <c r="H74" s="38">
        <f t="shared" si="63"/>
        <v>0</v>
      </c>
      <c r="I74" s="38">
        <f t="shared" si="63"/>
        <v>0</v>
      </c>
      <c r="J74" s="38">
        <f t="shared" si="63"/>
        <v>0</v>
      </c>
      <c r="K74" s="38">
        <f t="shared" si="63"/>
        <v>0</v>
      </c>
      <c r="L74" s="38">
        <f t="shared" si="63"/>
        <v>0</v>
      </c>
      <c r="M74" s="38">
        <f t="shared" si="63"/>
        <v>0</v>
      </c>
      <c r="N74" s="38">
        <f t="shared" si="63"/>
        <v>0</v>
      </c>
      <c r="O74" s="46">
        <f t="shared" si="41"/>
        <v>15000</v>
      </c>
    </row>
    <row r="75" spans="1:15" ht="15" outlineLevel="1" thickBot="1" x14ac:dyDescent="0.25">
      <c r="A75" s="20"/>
      <c r="B75" s="267"/>
      <c r="C75" s="18"/>
      <c r="D75" s="279" t="s">
        <v>82</v>
      </c>
      <c r="E75" s="280"/>
      <c r="F75" s="39">
        <f>F74+F71</f>
        <v>23000</v>
      </c>
      <c r="G75" s="39">
        <f t="shared" ref="G75:N75" si="64">G74+G71</f>
        <v>0</v>
      </c>
      <c r="H75" s="39">
        <f t="shared" si="64"/>
        <v>80000</v>
      </c>
      <c r="I75" s="39">
        <f t="shared" si="64"/>
        <v>80000</v>
      </c>
      <c r="J75" s="39">
        <f t="shared" si="64"/>
        <v>120000</v>
      </c>
      <c r="K75" s="39">
        <f t="shared" si="64"/>
        <v>200000</v>
      </c>
      <c r="L75" s="39">
        <f t="shared" si="64"/>
        <v>64000</v>
      </c>
      <c r="M75" s="39">
        <f t="shared" si="64"/>
        <v>32000</v>
      </c>
      <c r="N75" s="39">
        <f t="shared" si="64"/>
        <v>8000</v>
      </c>
      <c r="O75" s="45">
        <f t="shared" si="41"/>
        <v>607000</v>
      </c>
    </row>
    <row r="76" spans="1:15" ht="15" outlineLevel="1" thickBot="1" x14ac:dyDescent="0.25">
      <c r="A76" s="20"/>
      <c r="B76" s="267"/>
      <c r="C76" s="28">
        <v>0.25</v>
      </c>
      <c r="D76" s="14" t="s">
        <v>83</v>
      </c>
      <c r="E76" s="33"/>
      <c r="F76" s="38">
        <f>F75*$C$76</f>
        <v>5750</v>
      </c>
      <c r="G76" s="38">
        <f t="shared" ref="G76:N76" si="65">G75*$C$76</f>
        <v>0</v>
      </c>
      <c r="H76" s="38">
        <f t="shared" si="65"/>
        <v>20000</v>
      </c>
      <c r="I76" s="38">
        <f t="shared" si="65"/>
        <v>20000</v>
      </c>
      <c r="J76" s="38">
        <f t="shared" si="65"/>
        <v>30000</v>
      </c>
      <c r="K76" s="38">
        <f t="shared" si="65"/>
        <v>50000</v>
      </c>
      <c r="L76" s="38">
        <f t="shared" si="65"/>
        <v>16000</v>
      </c>
      <c r="M76" s="38">
        <f t="shared" si="65"/>
        <v>8000</v>
      </c>
      <c r="N76" s="38">
        <f t="shared" si="65"/>
        <v>2000</v>
      </c>
      <c r="O76" s="46">
        <f t="shared" si="41"/>
        <v>151750</v>
      </c>
    </row>
    <row r="77" spans="1:15" outlineLevel="1" x14ac:dyDescent="0.2">
      <c r="A77" s="20"/>
      <c r="B77" s="267"/>
      <c r="C77" s="18"/>
      <c r="D77" s="279" t="s">
        <v>84</v>
      </c>
      <c r="E77" s="280"/>
      <c r="F77" s="39">
        <f>F75+F76</f>
        <v>28750</v>
      </c>
      <c r="G77" s="39">
        <f t="shared" ref="G77:N77" si="66">G75+G76</f>
        <v>0</v>
      </c>
      <c r="H77" s="39">
        <f t="shared" si="66"/>
        <v>100000</v>
      </c>
      <c r="I77" s="39">
        <f t="shared" si="66"/>
        <v>100000</v>
      </c>
      <c r="J77" s="39">
        <f t="shared" si="66"/>
        <v>150000</v>
      </c>
      <c r="K77" s="39">
        <f t="shared" si="66"/>
        <v>250000</v>
      </c>
      <c r="L77" s="39">
        <f t="shared" si="66"/>
        <v>80000</v>
      </c>
      <c r="M77" s="39">
        <f t="shared" si="66"/>
        <v>40000</v>
      </c>
      <c r="N77" s="39">
        <f t="shared" si="66"/>
        <v>10000</v>
      </c>
      <c r="O77" s="45">
        <f t="shared" si="41"/>
        <v>758750</v>
      </c>
    </row>
    <row r="78" spans="1:15" ht="15" outlineLevel="1" thickBot="1" x14ac:dyDescent="0.25">
      <c r="A78" s="21"/>
      <c r="B78" s="268"/>
      <c r="C78" s="19"/>
      <c r="D78" s="15" t="s">
        <v>85</v>
      </c>
      <c r="E78" s="34"/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7">
        <f t="shared" si="41"/>
        <v>0</v>
      </c>
    </row>
    <row r="79" spans="1:15" outlineLevel="1" x14ac:dyDescent="0.2">
      <c r="A79" s="20"/>
      <c r="C79" s="18"/>
      <c r="D79" s="302" t="s">
        <v>75</v>
      </c>
      <c r="E79" s="303"/>
      <c r="F79" s="92">
        <f t="shared" ref="F79:L79" si="67">F77+F78</f>
        <v>28750</v>
      </c>
      <c r="G79" s="92">
        <f t="shared" si="67"/>
        <v>0</v>
      </c>
      <c r="H79" s="42">
        <f t="shared" si="67"/>
        <v>100000</v>
      </c>
      <c r="I79" s="42">
        <f t="shared" si="67"/>
        <v>100000</v>
      </c>
      <c r="J79" s="42">
        <f t="shared" si="67"/>
        <v>150000</v>
      </c>
      <c r="K79" s="42">
        <f t="shared" si="67"/>
        <v>250000</v>
      </c>
      <c r="L79" s="42">
        <f t="shared" si="67"/>
        <v>80000</v>
      </c>
      <c r="M79" s="42">
        <f t="shared" ref="M79:N79" si="68">M77+M78</f>
        <v>40000</v>
      </c>
      <c r="N79" s="42">
        <f t="shared" si="68"/>
        <v>10000</v>
      </c>
      <c r="O79" s="186">
        <f t="shared" si="41"/>
        <v>758750</v>
      </c>
    </row>
    <row r="80" spans="1:15" ht="15" outlineLevel="1" thickBot="1" x14ac:dyDescent="0.25">
      <c r="C80" s="11">
        <v>1</v>
      </c>
      <c r="D80" s="264" t="s">
        <v>86</v>
      </c>
      <c r="E80" s="265"/>
      <c r="F80" s="93">
        <f>F79*$C$80</f>
        <v>28750</v>
      </c>
      <c r="G80" s="93">
        <f t="shared" ref="G80:N80" si="69">G79*$C$80</f>
        <v>0</v>
      </c>
      <c r="H80" s="93">
        <f t="shared" si="69"/>
        <v>100000</v>
      </c>
      <c r="I80" s="93">
        <f t="shared" si="69"/>
        <v>100000</v>
      </c>
      <c r="J80" s="93">
        <f t="shared" si="69"/>
        <v>150000</v>
      </c>
      <c r="K80" s="93">
        <f t="shared" si="69"/>
        <v>250000</v>
      </c>
      <c r="L80" s="93">
        <f t="shared" si="69"/>
        <v>80000</v>
      </c>
      <c r="M80" s="93">
        <f t="shared" si="69"/>
        <v>40000</v>
      </c>
      <c r="N80" s="93">
        <f t="shared" si="69"/>
        <v>10000</v>
      </c>
      <c r="O80" s="188">
        <f t="shared" ref="O80:O91" si="70">SUM(F80:N80)</f>
        <v>758750</v>
      </c>
    </row>
    <row r="81" spans="1:15" ht="3" customHeight="1" outlineLevel="1" thickBot="1" x14ac:dyDescent="0.25">
      <c r="C81" s="11"/>
      <c r="F81" s="35"/>
      <c r="G81" s="10"/>
      <c r="H81" s="35"/>
      <c r="I81" s="10"/>
      <c r="J81" s="35"/>
      <c r="K81" s="10"/>
      <c r="L81" s="10"/>
      <c r="M81" s="10"/>
      <c r="N81" s="10"/>
      <c r="O81" s="52">
        <f t="shared" si="70"/>
        <v>0</v>
      </c>
    </row>
    <row r="82" spans="1:15" ht="15" outlineLevel="1" thickBot="1" x14ac:dyDescent="0.25">
      <c r="A82" s="26">
        <v>8</v>
      </c>
      <c r="B82" s="266" t="str">
        <f>'PMs_Personnel costs'!B10</f>
        <v>AUMC</v>
      </c>
      <c r="C82" s="25"/>
      <c r="D82" s="12" t="s">
        <v>78</v>
      </c>
      <c r="E82" s="31"/>
      <c r="F82" s="36">
        <f>'PMs_Personnel costs'!Q10</f>
        <v>12400</v>
      </c>
      <c r="G82" s="36">
        <f>'PMs_Personnel costs'!R10</f>
        <v>0</v>
      </c>
      <c r="H82" s="36">
        <f>'PMs_Personnel costs'!S10</f>
        <v>124000</v>
      </c>
      <c r="I82" s="36">
        <f>'PMs_Personnel costs'!T10</f>
        <v>0</v>
      </c>
      <c r="J82" s="36">
        <f>'PMs_Personnel costs'!U10</f>
        <v>0</v>
      </c>
      <c r="K82" s="36">
        <f>'PMs_Personnel costs'!V10</f>
        <v>0</v>
      </c>
      <c r="L82" s="36">
        <f>'PMs_Personnel costs'!W10</f>
        <v>49600</v>
      </c>
      <c r="M82" s="36">
        <f>'PMs_Personnel costs'!X10</f>
        <v>24800</v>
      </c>
      <c r="N82" s="36">
        <f>'PMs_Personnel costs'!Y10</f>
        <v>37200</v>
      </c>
      <c r="O82" s="44">
        <f t="shared" si="70"/>
        <v>248000</v>
      </c>
    </row>
    <row r="83" spans="1:15" outlineLevel="1" x14ac:dyDescent="0.2">
      <c r="A83" s="20"/>
      <c r="B83" s="267"/>
      <c r="C83" s="18"/>
      <c r="D83" s="277" t="s">
        <v>79</v>
      </c>
      <c r="E83" s="278"/>
      <c r="F83" s="37">
        <f>'Travel costs'!E20</f>
        <v>0</v>
      </c>
      <c r="G83" s="37">
        <f>'Travel costs'!F20</f>
        <v>0</v>
      </c>
      <c r="H83" s="37">
        <f>'Travel costs'!G20</f>
        <v>19500</v>
      </c>
      <c r="I83" s="37">
        <f>'Travel costs'!H20</f>
        <v>0</v>
      </c>
      <c r="J83" s="37">
        <f>'Travel costs'!I20</f>
        <v>0</v>
      </c>
      <c r="K83" s="37">
        <f>'Travel costs'!J20</f>
        <v>0</v>
      </c>
      <c r="L83" s="37">
        <f>'Travel costs'!K20</f>
        <v>0</v>
      </c>
      <c r="M83" s="37">
        <f>'Travel costs'!L20</f>
        <v>0</v>
      </c>
      <c r="N83" s="37">
        <f>'Travel costs'!M20</f>
        <v>0</v>
      </c>
      <c r="O83" s="45">
        <f t="shared" si="70"/>
        <v>19500</v>
      </c>
    </row>
    <row r="84" spans="1:15" outlineLevel="1" x14ac:dyDescent="0.2">
      <c r="A84" s="20"/>
      <c r="B84" s="267"/>
      <c r="C84" s="18"/>
      <c r="D84" s="277" t="s">
        <v>80</v>
      </c>
      <c r="E84" s="278"/>
      <c r="F84" s="37">
        <f>'Other costs'!E31</f>
        <v>0</v>
      </c>
      <c r="G84" s="37">
        <f>'Other costs'!F31</f>
        <v>0</v>
      </c>
      <c r="H84" s="37">
        <f>'Other costs'!G31</f>
        <v>0</v>
      </c>
      <c r="I84" s="37">
        <f>'Other costs'!H31</f>
        <v>0</v>
      </c>
      <c r="J84" s="37">
        <f>'Other costs'!I31</f>
        <v>0</v>
      </c>
      <c r="K84" s="37">
        <f>'Other costs'!J31</f>
        <v>0</v>
      </c>
      <c r="L84" s="37">
        <f>'Other costs'!K31</f>
        <v>0</v>
      </c>
      <c r="M84" s="37">
        <f>'Other costs'!L31</f>
        <v>0</v>
      </c>
      <c r="N84" s="37">
        <f>'Other costs'!M31</f>
        <v>0</v>
      </c>
      <c r="O84" s="45">
        <f t="shared" si="70"/>
        <v>0</v>
      </c>
    </row>
    <row r="85" spans="1:15" outlineLevel="1" x14ac:dyDescent="0.2">
      <c r="A85" s="20"/>
      <c r="B85" s="267"/>
      <c r="C85" s="18"/>
      <c r="D85" s="13" t="s">
        <v>81</v>
      </c>
      <c r="E85" s="32"/>
      <c r="F85" s="38">
        <f t="shared" ref="F85" si="71">F83+F84</f>
        <v>0</v>
      </c>
      <c r="G85" s="38">
        <f t="shared" ref="G85:N85" si="72">G83+G84</f>
        <v>0</v>
      </c>
      <c r="H85" s="38">
        <f t="shared" si="72"/>
        <v>19500</v>
      </c>
      <c r="I85" s="38">
        <f t="shared" si="72"/>
        <v>0</v>
      </c>
      <c r="J85" s="38">
        <f t="shared" si="72"/>
        <v>0</v>
      </c>
      <c r="K85" s="38">
        <f t="shared" si="72"/>
        <v>0</v>
      </c>
      <c r="L85" s="38">
        <f t="shared" si="72"/>
        <v>0</v>
      </c>
      <c r="M85" s="38">
        <f t="shared" si="72"/>
        <v>0</v>
      </c>
      <c r="N85" s="38">
        <f t="shared" si="72"/>
        <v>0</v>
      </c>
      <c r="O85" s="46">
        <f t="shared" si="70"/>
        <v>19500</v>
      </c>
    </row>
    <row r="86" spans="1:15" ht="15" outlineLevel="1" thickBot="1" x14ac:dyDescent="0.25">
      <c r="A86" s="20"/>
      <c r="B86" s="267"/>
      <c r="C86" s="18"/>
      <c r="D86" s="279" t="s">
        <v>82</v>
      </c>
      <c r="E86" s="280"/>
      <c r="F86" s="39">
        <f t="shared" ref="F86" si="73">F85+F82</f>
        <v>12400</v>
      </c>
      <c r="G86" s="39">
        <f t="shared" ref="G86:N86" si="74">G85+G82</f>
        <v>0</v>
      </c>
      <c r="H86" s="39">
        <f t="shared" si="74"/>
        <v>143500</v>
      </c>
      <c r="I86" s="39">
        <f t="shared" si="74"/>
        <v>0</v>
      </c>
      <c r="J86" s="39">
        <f t="shared" si="74"/>
        <v>0</v>
      </c>
      <c r="K86" s="39">
        <f t="shared" si="74"/>
        <v>0</v>
      </c>
      <c r="L86" s="39">
        <f t="shared" si="74"/>
        <v>49600</v>
      </c>
      <c r="M86" s="39">
        <f t="shared" si="74"/>
        <v>24800</v>
      </c>
      <c r="N86" s="39">
        <f t="shared" si="74"/>
        <v>37200</v>
      </c>
      <c r="O86" s="45">
        <f t="shared" si="70"/>
        <v>267500</v>
      </c>
    </row>
    <row r="87" spans="1:15" ht="15" outlineLevel="1" thickBot="1" x14ac:dyDescent="0.25">
      <c r="A87" s="20"/>
      <c r="B87" s="267"/>
      <c r="C87" s="28">
        <v>0.25</v>
      </c>
      <c r="D87" s="14" t="s">
        <v>83</v>
      </c>
      <c r="E87" s="33"/>
      <c r="F87" s="38">
        <f>F86*$C$87</f>
        <v>3100</v>
      </c>
      <c r="G87" s="38">
        <f t="shared" ref="G87:N87" si="75">G86*$C$87</f>
        <v>0</v>
      </c>
      <c r="H87" s="38">
        <f t="shared" si="75"/>
        <v>35875</v>
      </c>
      <c r="I87" s="38">
        <f t="shared" si="75"/>
        <v>0</v>
      </c>
      <c r="J87" s="38">
        <f t="shared" si="75"/>
        <v>0</v>
      </c>
      <c r="K87" s="38">
        <f t="shared" si="75"/>
        <v>0</v>
      </c>
      <c r="L87" s="38">
        <f t="shared" si="75"/>
        <v>12400</v>
      </c>
      <c r="M87" s="38">
        <f t="shared" si="75"/>
        <v>6200</v>
      </c>
      <c r="N87" s="38">
        <f t="shared" si="75"/>
        <v>9300</v>
      </c>
      <c r="O87" s="46">
        <f t="shared" si="70"/>
        <v>66875</v>
      </c>
    </row>
    <row r="88" spans="1:15" outlineLevel="1" x14ac:dyDescent="0.2">
      <c r="A88" s="20"/>
      <c r="B88" s="267"/>
      <c r="C88" s="18"/>
      <c r="D88" s="279" t="s">
        <v>84</v>
      </c>
      <c r="E88" s="280"/>
      <c r="F88" s="39">
        <f t="shared" ref="F88" si="76">F86+F87</f>
        <v>15500</v>
      </c>
      <c r="G88" s="39">
        <f t="shared" ref="G88:N88" si="77">G86+G87</f>
        <v>0</v>
      </c>
      <c r="H88" s="39">
        <f t="shared" si="77"/>
        <v>179375</v>
      </c>
      <c r="I88" s="39">
        <f t="shared" si="77"/>
        <v>0</v>
      </c>
      <c r="J88" s="39">
        <f t="shared" si="77"/>
        <v>0</v>
      </c>
      <c r="K88" s="39">
        <f t="shared" si="77"/>
        <v>0</v>
      </c>
      <c r="L88" s="39">
        <f t="shared" si="77"/>
        <v>62000</v>
      </c>
      <c r="M88" s="39">
        <f t="shared" si="77"/>
        <v>31000</v>
      </c>
      <c r="N88" s="39">
        <f t="shared" si="77"/>
        <v>46500</v>
      </c>
      <c r="O88" s="45">
        <f t="shared" si="70"/>
        <v>334375</v>
      </c>
    </row>
    <row r="89" spans="1:15" ht="15" outlineLevel="1" thickBot="1" x14ac:dyDescent="0.25">
      <c r="A89" s="21"/>
      <c r="B89" s="268"/>
      <c r="C89" s="19"/>
      <c r="D89" s="15" t="s">
        <v>85</v>
      </c>
      <c r="E89" s="34"/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7">
        <f t="shared" si="70"/>
        <v>0</v>
      </c>
    </row>
    <row r="90" spans="1:15" outlineLevel="1" x14ac:dyDescent="0.2">
      <c r="A90" s="20"/>
      <c r="B90" s="23"/>
      <c r="C90" s="18"/>
      <c r="D90" s="275" t="s">
        <v>75</v>
      </c>
      <c r="E90" s="276"/>
      <c r="F90" s="42">
        <f t="shared" ref="F90:L90" si="78">F88+F89</f>
        <v>15500</v>
      </c>
      <c r="G90" s="42">
        <f t="shared" si="78"/>
        <v>0</v>
      </c>
      <c r="H90" s="42">
        <f t="shared" si="78"/>
        <v>179375</v>
      </c>
      <c r="I90" s="42">
        <f t="shared" si="78"/>
        <v>0</v>
      </c>
      <c r="J90" s="42">
        <f t="shared" si="78"/>
        <v>0</v>
      </c>
      <c r="K90" s="42">
        <f t="shared" si="78"/>
        <v>0</v>
      </c>
      <c r="L90" s="42">
        <f t="shared" si="78"/>
        <v>62000</v>
      </c>
      <c r="M90" s="42">
        <f t="shared" ref="M90:N90" si="79">M88+M89</f>
        <v>31000</v>
      </c>
      <c r="N90" s="42">
        <f t="shared" si="79"/>
        <v>46500</v>
      </c>
      <c r="O90" s="186">
        <f t="shared" si="70"/>
        <v>334375</v>
      </c>
    </row>
    <row r="91" spans="1:15" ht="15" outlineLevel="1" thickBot="1" x14ac:dyDescent="0.25">
      <c r="C91" s="11">
        <v>1</v>
      </c>
      <c r="D91" s="273" t="s">
        <v>86</v>
      </c>
      <c r="E91" s="274"/>
      <c r="F91" s="90">
        <f>F90*$C$91</f>
        <v>15500</v>
      </c>
      <c r="G91" s="90">
        <f t="shared" ref="G91:N91" si="80">G90*$C$91</f>
        <v>0</v>
      </c>
      <c r="H91" s="90">
        <f t="shared" si="80"/>
        <v>179375</v>
      </c>
      <c r="I91" s="90">
        <f t="shared" si="80"/>
        <v>0</v>
      </c>
      <c r="J91" s="90">
        <f t="shared" si="80"/>
        <v>0</v>
      </c>
      <c r="K91" s="90">
        <f t="shared" si="80"/>
        <v>0</v>
      </c>
      <c r="L91" s="90">
        <f t="shared" si="80"/>
        <v>62000</v>
      </c>
      <c r="M91" s="90">
        <f t="shared" si="80"/>
        <v>31000</v>
      </c>
      <c r="N91" s="90">
        <f t="shared" si="80"/>
        <v>46500</v>
      </c>
      <c r="O91" s="189">
        <f t="shared" si="70"/>
        <v>334375</v>
      </c>
    </row>
    <row r="92" spans="1:15" ht="5" customHeight="1" outlineLevel="1" thickBot="1" x14ac:dyDescent="0.25">
      <c r="C92" s="11"/>
      <c r="F92" s="35"/>
      <c r="G92" s="10"/>
      <c r="H92" s="35"/>
      <c r="I92" s="10"/>
      <c r="J92" s="35"/>
      <c r="K92" s="10"/>
      <c r="L92" s="10"/>
      <c r="M92" s="10"/>
      <c r="N92" s="10"/>
      <c r="O92" s="52"/>
    </row>
    <row r="93" spans="1:15" ht="15" customHeight="1" outlineLevel="1" thickBot="1" x14ac:dyDescent="0.25">
      <c r="A93" s="26">
        <v>9</v>
      </c>
      <c r="B93" s="266" t="str">
        <f>'PMs_Personnel costs'!B11</f>
        <v>German PHI</v>
      </c>
      <c r="C93" s="25"/>
      <c r="D93" s="12" t="s">
        <v>78</v>
      </c>
      <c r="E93" s="31"/>
      <c r="F93" s="36">
        <f>'PMs_Personnel costs'!Q11</f>
        <v>6500</v>
      </c>
      <c r="G93" s="36">
        <f>'PMs_Personnel costs'!R11</f>
        <v>0</v>
      </c>
      <c r="H93" s="36">
        <f>'PMs_Personnel costs'!S11</f>
        <v>65000</v>
      </c>
      <c r="I93" s="36">
        <f>'PMs_Personnel costs'!T11</f>
        <v>0</v>
      </c>
      <c r="J93" s="36">
        <f>'PMs_Personnel costs'!U11</f>
        <v>97500</v>
      </c>
      <c r="K93" s="36">
        <f>'PMs_Personnel costs'!V11</f>
        <v>162500</v>
      </c>
      <c r="L93" s="36">
        <f>'PMs_Personnel costs'!W11</f>
        <v>52000</v>
      </c>
      <c r="M93" s="36">
        <f>'PMs_Personnel costs'!X11</f>
        <v>13000</v>
      </c>
      <c r="N93" s="36">
        <f>'PMs_Personnel costs'!Y11</f>
        <v>6500</v>
      </c>
      <c r="O93" s="44">
        <f t="shared" ref="O93:O102" si="81">SUM(F93:N93)</f>
        <v>403000</v>
      </c>
    </row>
    <row r="94" spans="1:15" outlineLevel="1" x14ac:dyDescent="0.2">
      <c r="A94" s="20"/>
      <c r="B94" s="267"/>
      <c r="C94" s="18"/>
      <c r="D94" s="277" t="s">
        <v>79</v>
      </c>
      <c r="E94" s="278"/>
      <c r="F94" s="37">
        <f>'Travel costs'!E21</f>
        <v>7500</v>
      </c>
      <c r="G94" s="37">
        <f>'Travel costs'!F21</f>
        <v>0</v>
      </c>
      <c r="H94" s="37">
        <f>'Travel costs'!G21</f>
        <v>0</v>
      </c>
      <c r="I94" s="37">
        <f>'Travel costs'!H21</f>
        <v>0</v>
      </c>
      <c r="J94" s="37">
        <f>'Travel costs'!I21</f>
        <v>0</v>
      </c>
      <c r="K94" s="37">
        <f>'Travel costs'!J21</f>
        <v>0</v>
      </c>
      <c r="L94" s="37">
        <f>'Travel costs'!K21</f>
        <v>0</v>
      </c>
      <c r="M94" s="37">
        <f>'Travel costs'!L21</f>
        <v>0</v>
      </c>
      <c r="N94" s="37">
        <f>'Travel costs'!M21</f>
        <v>0</v>
      </c>
      <c r="O94" s="45">
        <f t="shared" si="81"/>
        <v>7500</v>
      </c>
    </row>
    <row r="95" spans="1:15" outlineLevel="1" x14ac:dyDescent="0.2">
      <c r="A95" s="20"/>
      <c r="B95" s="267"/>
      <c r="C95" s="18"/>
      <c r="D95" s="277" t="s">
        <v>80</v>
      </c>
      <c r="E95" s="278"/>
      <c r="F95" s="37">
        <f>'Other costs'!E35</f>
        <v>0</v>
      </c>
      <c r="G95" s="37">
        <f>'Other costs'!F35</f>
        <v>0</v>
      </c>
      <c r="H95" s="37">
        <f>'Other costs'!G35</f>
        <v>0</v>
      </c>
      <c r="I95" s="37">
        <f>'Other costs'!H35</f>
        <v>0</v>
      </c>
      <c r="J95" s="37">
        <f>'Other costs'!I35</f>
        <v>0</v>
      </c>
      <c r="K95" s="37">
        <f>'Other costs'!J35</f>
        <v>0</v>
      </c>
      <c r="L95" s="37">
        <f>'Other costs'!K35</f>
        <v>0</v>
      </c>
      <c r="M95" s="37">
        <f>'Other costs'!L35</f>
        <v>0</v>
      </c>
      <c r="N95" s="37">
        <f>'Other costs'!M35</f>
        <v>0</v>
      </c>
      <c r="O95" s="45">
        <f t="shared" si="81"/>
        <v>0</v>
      </c>
    </row>
    <row r="96" spans="1:15" outlineLevel="1" x14ac:dyDescent="0.2">
      <c r="A96" s="20"/>
      <c r="B96" s="267"/>
      <c r="C96" s="18"/>
      <c r="D96" s="13" t="s">
        <v>81</v>
      </c>
      <c r="E96" s="32"/>
      <c r="F96" s="38">
        <f t="shared" ref="F96" si="82">F94+F95</f>
        <v>7500</v>
      </c>
      <c r="G96" s="38">
        <f t="shared" ref="G96:N96" si="83">G94+G95</f>
        <v>0</v>
      </c>
      <c r="H96" s="38">
        <f t="shared" si="83"/>
        <v>0</v>
      </c>
      <c r="I96" s="38">
        <f t="shared" si="83"/>
        <v>0</v>
      </c>
      <c r="J96" s="38">
        <f t="shared" si="83"/>
        <v>0</v>
      </c>
      <c r="K96" s="38">
        <f t="shared" si="83"/>
        <v>0</v>
      </c>
      <c r="L96" s="38">
        <f t="shared" si="83"/>
        <v>0</v>
      </c>
      <c r="M96" s="38">
        <f t="shared" si="83"/>
        <v>0</v>
      </c>
      <c r="N96" s="38">
        <f t="shared" si="83"/>
        <v>0</v>
      </c>
      <c r="O96" s="46">
        <f t="shared" si="81"/>
        <v>7500</v>
      </c>
    </row>
    <row r="97" spans="1:15" ht="15" outlineLevel="1" thickBot="1" x14ac:dyDescent="0.25">
      <c r="A97" s="20"/>
      <c r="B97" s="267"/>
      <c r="C97" s="18"/>
      <c r="D97" s="279" t="s">
        <v>82</v>
      </c>
      <c r="E97" s="280"/>
      <c r="F97" s="39">
        <f t="shared" ref="F97" si="84">F96+F93</f>
        <v>14000</v>
      </c>
      <c r="G97" s="39">
        <f t="shared" ref="G97:N97" si="85">G96+G93</f>
        <v>0</v>
      </c>
      <c r="H97" s="39">
        <f t="shared" si="85"/>
        <v>65000</v>
      </c>
      <c r="I97" s="39">
        <f t="shared" si="85"/>
        <v>0</v>
      </c>
      <c r="J97" s="39">
        <f t="shared" si="85"/>
        <v>97500</v>
      </c>
      <c r="K97" s="39">
        <f t="shared" si="85"/>
        <v>162500</v>
      </c>
      <c r="L97" s="39">
        <f t="shared" si="85"/>
        <v>52000</v>
      </c>
      <c r="M97" s="39">
        <f t="shared" si="85"/>
        <v>13000</v>
      </c>
      <c r="N97" s="39">
        <f t="shared" si="85"/>
        <v>6500</v>
      </c>
      <c r="O97" s="45">
        <f t="shared" si="81"/>
        <v>410500</v>
      </c>
    </row>
    <row r="98" spans="1:15" ht="15" outlineLevel="1" thickBot="1" x14ac:dyDescent="0.25">
      <c r="A98" s="20"/>
      <c r="B98" s="267"/>
      <c r="C98" s="28">
        <v>0.25</v>
      </c>
      <c r="D98" s="14" t="s">
        <v>83</v>
      </c>
      <c r="E98" s="33"/>
      <c r="F98" s="38">
        <f>F97*$C$98</f>
        <v>3500</v>
      </c>
      <c r="G98" s="38">
        <f t="shared" ref="G98:N98" si="86">G97*$C$98</f>
        <v>0</v>
      </c>
      <c r="H98" s="38">
        <f t="shared" si="86"/>
        <v>16250</v>
      </c>
      <c r="I98" s="38">
        <f t="shared" si="86"/>
        <v>0</v>
      </c>
      <c r="J98" s="38">
        <f t="shared" si="86"/>
        <v>24375</v>
      </c>
      <c r="K98" s="38">
        <f t="shared" si="86"/>
        <v>40625</v>
      </c>
      <c r="L98" s="38">
        <f t="shared" si="86"/>
        <v>13000</v>
      </c>
      <c r="M98" s="38">
        <f t="shared" si="86"/>
        <v>3250</v>
      </c>
      <c r="N98" s="38">
        <f t="shared" si="86"/>
        <v>1625</v>
      </c>
      <c r="O98" s="46">
        <f t="shared" si="81"/>
        <v>102625</v>
      </c>
    </row>
    <row r="99" spans="1:15" outlineLevel="1" x14ac:dyDescent="0.2">
      <c r="A99" s="20"/>
      <c r="B99" s="267"/>
      <c r="C99" s="18"/>
      <c r="D99" s="279" t="s">
        <v>84</v>
      </c>
      <c r="E99" s="280"/>
      <c r="F99" s="39">
        <f t="shared" ref="F99" si="87">F97+F98</f>
        <v>17500</v>
      </c>
      <c r="G99" s="39">
        <f t="shared" ref="G99:N99" si="88">G97+G98</f>
        <v>0</v>
      </c>
      <c r="H99" s="39">
        <f t="shared" si="88"/>
        <v>81250</v>
      </c>
      <c r="I99" s="39">
        <f t="shared" si="88"/>
        <v>0</v>
      </c>
      <c r="J99" s="39">
        <f t="shared" si="88"/>
        <v>121875</v>
      </c>
      <c r="K99" s="39">
        <f t="shared" si="88"/>
        <v>203125</v>
      </c>
      <c r="L99" s="39">
        <f t="shared" si="88"/>
        <v>65000</v>
      </c>
      <c r="M99" s="39">
        <f t="shared" si="88"/>
        <v>16250</v>
      </c>
      <c r="N99" s="39">
        <f t="shared" si="88"/>
        <v>8125</v>
      </c>
      <c r="O99" s="45">
        <f t="shared" si="81"/>
        <v>513125</v>
      </c>
    </row>
    <row r="100" spans="1:15" ht="15" outlineLevel="1" thickBot="1" x14ac:dyDescent="0.25">
      <c r="A100" s="21"/>
      <c r="B100" s="268"/>
      <c r="C100" s="19"/>
      <c r="D100" s="15" t="s">
        <v>85</v>
      </c>
      <c r="E100" s="34"/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7">
        <f t="shared" si="81"/>
        <v>0</v>
      </c>
    </row>
    <row r="101" spans="1:15" outlineLevel="1" x14ac:dyDescent="0.2">
      <c r="A101" s="20"/>
      <c r="B101" s="23"/>
      <c r="C101" s="18"/>
      <c r="D101" s="275" t="s">
        <v>75</v>
      </c>
      <c r="E101" s="276"/>
      <c r="F101" s="42">
        <f t="shared" ref="F101:N101" si="89">F99+F100</f>
        <v>17500</v>
      </c>
      <c r="G101" s="42">
        <f t="shared" si="89"/>
        <v>0</v>
      </c>
      <c r="H101" s="42">
        <f t="shared" si="89"/>
        <v>81250</v>
      </c>
      <c r="I101" s="42">
        <f t="shared" si="89"/>
        <v>0</v>
      </c>
      <c r="J101" s="42">
        <f t="shared" si="89"/>
        <v>121875</v>
      </c>
      <c r="K101" s="42">
        <f t="shared" si="89"/>
        <v>203125</v>
      </c>
      <c r="L101" s="42">
        <f t="shared" si="89"/>
        <v>65000</v>
      </c>
      <c r="M101" s="42">
        <f t="shared" si="89"/>
        <v>16250</v>
      </c>
      <c r="N101" s="42">
        <f t="shared" si="89"/>
        <v>8125</v>
      </c>
      <c r="O101" s="186">
        <f t="shared" si="81"/>
        <v>513125</v>
      </c>
    </row>
    <row r="102" spans="1:15" ht="15" outlineLevel="1" thickBot="1" x14ac:dyDescent="0.25">
      <c r="C102" s="11">
        <v>1</v>
      </c>
      <c r="D102" s="273" t="s">
        <v>86</v>
      </c>
      <c r="E102" s="274"/>
      <c r="F102" s="90">
        <f>F101*$C$102</f>
        <v>17500</v>
      </c>
      <c r="G102" s="90">
        <f t="shared" ref="G102:N102" si="90">G101*$C$102</f>
        <v>0</v>
      </c>
      <c r="H102" s="90">
        <f t="shared" si="90"/>
        <v>81250</v>
      </c>
      <c r="I102" s="90">
        <f t="shared" si="90"/>
        <v>0</v>
      </c>
      <c r="J102" s="90">
        <f t="shared" si="90"/>
        <v>121875</v>
      </c>
      <c r="K102" s="90">
        <f t="shared" si="90"/>
        <v>203125</v>
      </c>
      <c r="L102" s="90">
        <f t="shared" si="90"/>
        <v>65000</v>
      </c>
      <c r="M102" s="90">
        <f t="shared" si="90"/>
        <v>16250</v>
      </c>
      <c r="N102" s="90">
        <f t="shared" si="90"/>
        <v>8125</v>
      </c>
      <c r="O102" s="189">
        <f t="shared" si="81"/>
        <v>513125</v>
      </c>
    </row>
    <row r="103" spans="1:15" ht="5" customHeight="1" outlineLevel="1" thickBot="1" x14ac:dyDescent="0.25">
      <c r="C103" s="11"/>
      <c r="F103" s="35"/>
      <c r="G103" s="10"/>
      <c r="H103" s="35"/>
      <c r="I103" s="10"/>
      <c r="J103" s="35"/>
      <c r="K103" s="10"/>
      <c r="L103" s="10"/>
      <c r="M103" s="10"/>
      <c r="N103" s="10"/>
      <c r="O103" s="52"/>
    </row>
    <row r="104" spans="1:15" ht="15" outlineLevel="1" thickBot="1" x14ac:dyDescent="0.25">
      <c r="A104" s="26">
        <v>10</v>
      </c>
      <c r="B104" s="266" t="str">
        <f>'PMs_Personnel costs'!B12</f>
        <v>Spain PHI</v>
      </c>
      <c r="C104" s="25"/>
      <c r="D104" s="12" t="s">
        <v>78</v>
      </c>
      <c r="E104" s="31"/>
      <c r="F104" s="36">
        <f>'PMs_Personnel costs'!Q12</f>
        <v>6500</v>
      </c>
      <c r="G104" s="36">
        <f>'PMs_Personnel costs'!R12</f>
        <v>0</v>
      </c>
      <c r="H104" s="36">
        <f>'PMs_Personnel costs'!S12</f>
        <v>65000</v>
      </c>
      <c r="I104" s="36">
        <f>'PMs_Personnel costs'!T12</f>
        <v>0</v>
      </c>
      <c r="J104" s="36">
        <f>'PMs_Personnel costs'!U12</f>
        <v>97500</v>
      </c>
      <c r="K104" s="36">
        <f>'PMs_Personnel costs'!V12</f>
        <v>162500</v>
      </c>
      <c r="L104" s="36">
        <f>'PMs_Personnel costs'!W12</f>
        <v>52000</v>
      </c>
      <c r="M104" s="36">
        <f>'PMs_Personnel costs'!X12</f>
        <v>13000</v>
      </c>
      <c r="N104" s="36">
        <f>'PMs_Personnel costs'!Y12</f>
        <v>6500</v>
      </c>
      <c r="O104" s="44">
        <f t="shared" ref="O104:O113" si="91">SUM(F104:N104)</f>
        <v>403000</v>
      </c>
    </row>
    <row r="105" spans="1:15" outlineLevel="1" x14ac:dyDescent="0.2">
      <c r="A105" s="20"/>
      <c r="B105" s="267"/>
      <c r="C105" s="18"/>
      <c r="D105" s="277" t="s">
        <v>79</v>
      </c>
      <c r="E105" s="278"/>
      <c r="F105" s="37">
        <f>'Travel costs'!E22</f>
        <v>7500</v>
      </c>
      <c r="G105" s="37">
        <f>'Travel costs'!F22</f>
        <v>0</v>
      </c>
      <c r="H105" s="37">
        <f>'Travel costs'!G22</f>
        <v>0</v>
      </c>
      <c r="I105" s="37">
        <f>'Travel costs'!H22</f>
        <v>0</v>
      </c>
      <c r="J105" s="37">
        <f>'Travel costs'!I22</f>
        <v>0</v>
      </c>
      <c r="K105" s="37">
        <f>'Travel costs'!J22</f>
        <v>0</v>
      </c>
      <c r="L105" s="37">
        <f>'Travel costs'!K22</f>
        <v>0</v>
      </c>
      <c r="M105" s="37">
        <f>'Travel costs'!L22</f>
        <v>0</v>
      </c>
      <c r="N105" s="37">
        <f>'Travel costs'!M22</f>
        <v>0</v>
      </c>
      <c r="O105" s="45">
        <f t="shared" si="91"/>
        <v>7500</v>
      </c>
    </row>
    <row r="106" spans="1:15" outlineLevel="1" x14ac:dyDescent="0.2">
      <c r="A106" s="20"/>
      <c r="B106" s="267"/>
      <c r="C106" s="18"/>
      <c r="D106" s="277" t="s">
        <v>80</v>
      </c>
      <c r="E106" s="278"/>
      <c r="F106" s="37">
        <f>'Other costs'!E39</f>
        <v>0</v>
      </c>
      <c r="G106" s="37">
        <f>'Other costs'!F39</f>
        <v>0</v>
      </c>
      <c r="H106" s="37">
        <f>'Other costs'!G39</f>
        <v>0</v>
      </c>
      <c r="I106" s="37">
        <f>'Other costs'!H39</f>
        <v>0</v>
      </c>
      <c r="J106" s="37">
        <f>'Other costs'!I39</f>
        <v>0</v>
      </c>
      <c r="K106" s="37">
        <f>'Other costs'!J39</f>
        <v>0</v>
      </c>
      <c r="L106" s="37">
        <f>'Other costs'!K39</f>
        <v>0</v>
      </c>
      <c r="M106" s="37">
        <f>'Other costs'!L39</f>
        <v>0</v>
      </c>
      <c r="N106" s="37">
        <f>'Other costs'!M39</f>
        <v>0</v>
      </c>
      <c r="O106" s="45">
        <f t="shared" si="91"/>
        <v>0</v>
      </c>
    </row>
    <row r="107" spans="1:15" outlineLevel="1" x14ac:dyDescent="0.2">
      <c r="A107" s="20"/>
      <c r="B107" s="267"/>
      <c r="C107" s="18"/>
      <c r="D107" s="13" t="s">
        <v>81</v>
      </c>
      <c r="E107" s="32"/>
      <c r="F107" s="38">
        <f t="shared" ref="F107" si="92">F105+F106</f>
        <v>7500</v>
      </c>
      <c r="G107" s="38">
        <f t="shared" ref="G107:N107" si="93">G105+G106</f>
        <v>0</v>
      </c>
      <c r="H107" s="38">
        <f t="shared" si="93"/>
        <v>0</v>
      </c>
      <c r="I107" s="38">
        <f t="shared" si="93"/>
        <v>0</v>
      </c>
      <c r="J107" s="38">
        <f t="shared" si="93"/>
        <v>0</v>
      </c>
      <c r="K107" s="38">
        <f t="shared" si="93"/>
        <v>0</v>
      </c>
      <c r="L107" s="38">
        <f t="shared" si="93"/>
        <v>0</v>
      </c>
      <c r="M107" s="38">
        <f t="shared" si="93"/>
        <v>0</v>
      </c>
      <c r="N107" s="38">
        <f t="shared" si="93"/>
        <v>0</v>
      </c>
      <c r="O107" s="46">
        <f t="shared" si="91"/>
        <v>7500</v>
      </c>
    </row>
    <row r="108" spans="1:15" ht="15" outlineLevel="1" thickBot="1" x14ac:dyDescent="0.25">
      <c r="A108" s="20"/>
      <c r="B108" s="267"/>
      <c r="C108" s="18"/>
      <c r="D108" s="279" t="s">
        <v>82</v>
      </c>
      <c r="E108" s="280"/>
      <c r="F108" s="39">
        <f t="shared" ref="F108" si="94">F107+F104</f>
        <v>14000</v>
      </c>
      <c r="G108" s="39">
        <f t="shared" ref="G108:N108" si="95">G107+G104</f>
        <v>0</v>
      </c>
      <c r="H108" s="39">
        <f t="shared" si="95"/>
        <v>65000</v>
      </c>
      <c r="I108" s="39">
        <f t="shared" si="95"/>
        <v>0</v>
      </c>
      <c r="J108" s="39">
        <f t="shared" si="95"/>
        <v>97500</v>
      </c>
      <c r="K108" s="39">
        <f t="shared" si="95"/>
        <v>162500</v>
      </c>
      <c r="L108" s="39">
        <f t="shared" si="95"/>
        <v>52000</v>
      </c>
      <c r="M108" s="39">
        <f t="shared" si="95"/>
        <v>13000</v>
      </c>
      <c r="N108" s="39">
        <f t="shared" si="95"/>
        <v>6500</v>
      </c>
      <c r="O108" s="45">
        <f t="shared" si="91"/>
        <v>410500</v>
      </c>
    </row>
    <row r="109" spans="1:15" ht="15" outlineLevel="1" thickBot="1" x14ac:dyDescent="0.25">
      <c r="A109" s="20"/>
      <c r="B109" s="267"/>
      <c r="C109" s="28">
        <v>0.25</v>
      </c>
      <c r="D109" s="14" t="s">
        <v>83</v>
      </c>
      <c r="E109" s="33"/>
      <c r="F109" s="38">
        <f>F108*$C$109</f>
        <v>3500</v>
      </c>
      <c r="G109" s="38">
        <f t="shared" ref="G109:N109" si="96">G108*$C$109</f>
        <v>0</v>
      </c>
      <c r="H109" s="38">
        <f t="shared" si="96"/>
        <v>16250</v>
      </c>
      <c r="I109" s="38">
        <f t="shared" si="96"/>
        <v>0</v>
      </c>
      <c r="J109" s="38">
        <f t="shared" si="96"/>
        <v>24375</v>
      </c>
      <c r="K109" s="38">
        <f t="shared" si="96"/>
        <v>40625</v>
      </c>
      <c r="L109" s="38">
        <f t="shared" si="96"/>
        <v>13000</v>
      </c>
      <c r="M109" s="38">
        <f t="shared" si="96"/>
        <v>3250</v>
      </c>
      <c r="N109" s="38">
        <f t="shared" si="96"/>
        <v>1625</v>
      </c>
      <c r="O109" s="46">
        <f t="shared" si="91"/>
        <v>102625</v>
      </c>
    </row>
    <row r="110" spans="1:15" outlineLevel="1" x14ac:dyDescent="0.2">
      <c r="A110" s="20"/>
      <c r="B110" s="267"/>
      <c r="C110" s="18"/>
      <c r="D110" s="279" t="s">
        <v>84</v>
      </c>
      <c r="E110" s="280"/>
      <c r="F110" s="39">
        <f t="shared" ref="F110" si="97">F108+F109</f>
        <v>17500</v>
      </c>
      <c r="G110" s="39">
        <f t="shared" ref="G110:N110" si="98">G108+G109</f>
        <v>0</v>
      </c>
      <c r="H110" s="39">
        <f t="shared" si="98"/>
        <v>81250</v>
      </c>
      <c r="I110" s="39">
        <f t="shared" si="98"/>
        <v>0</v>
      </c>
      <c r="J110" s="39">
        <f t="shared" si="98"/>
        <v>121875</v>
      </c>
      <c r="K110" s="39">
        <f t="shared" si="98"/>
        <v>203125</v>
      </c>
      <c r="L110" s="39">
        <f t="shared" si="98"/>
        <v>65000</v>
      </c>
      <c r="M110" s="39">
        <f t="shared" si="98"/>
        <v>16250</v>
      </c>
      <c r="N110" s="39">
        <f t="shared" si="98"/>
        <v>8125</v>
      </c>
      <c r="O110" s="45">
        <f t="shared" si="91"/>
        <v>513125</v>
      </c>
    </row>
    <row r="111" spans="1:15" ht="15" outlineLevel="1" thickBot="1" x14ac:dyDescent="0.25">
      <c r="A111" s="21"/>
      <c r="B111" s="268"/>
      <c r="C111" s="19"/>
      <c r="D111" s="15" t="s">
        <v>85</v>
      </c>
      <c r="E111" s="34"/>
      <c r="F111" s="40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7">
        <f t="shared" si="91"/>
        <v>0</v>
      </c>
    </row>
    <row r="112" spans="1:15" outlineLevel="1" x14ac:dyDescent="0.2">
      <c r="A112" s="20"/>
      <c r="B112" s="23"/>
      <c r="C112" s="18"/>
      <c r="D112" s="275" t="s">
        <v>75</v>
      </c>
      <c r="E112" s="276"/>
      <c r="F112" s="42">
        <f t="shared" ref="F112:N112" si="99">F110+F111</f>
        <v>17500</v>
      </c>
      <c r="G112" s="42">
        <f t="shared" si="99"/>
        <v>0</v>
      </c>
      <c r="H112" s="42">
        <f t="shared" si="99"/>
        <v>81250</v>
      </c>
      <c r="I112" s="42">
        <f t="shared" si="99"/>
        <v>0</v>
      </c>
      <c r="J112" s="42">
        <f t="shared" si="99"/>
        <v>121875</v>
      </c>
      <c r="K112" s="42">
        <f t="shared" si="99"/>
        <v>203125</v>
      </c>
      <c r="L112" s="42">
        <f t="shared" si="99"/>
        <v>65000</v>
      </c>
      <c r="M112" s="42">
        <f t="shared" si="99"/>
        <v>16250</v>
      </c>
      <c r="N112" s="42">
        <f t="shared" si="99"/>
        <v>8125</v>
      </c>
      <c r="O112" s="186">
        <f t="shared" si="91"/>
        <v>513125</v>
      </c>
    </row>
    <row r="113" spans="1:15" ht="15" outlineLevel="1" thickBot="1" x14ac:dyDescent="0.25">
      <c r="C113" s="11">
        <v>1</v>
      </c>
      <c r="D113" s="273" t="s">
        <v>86</v>
      </c>
      <c r="E113" s="274"/>
      <c r="F113" s="90">
        <f>F112*$C$113</f>
        <v>17500</v>
      </c>
      <c r="G113" s="90">
        <f t="shared" ref="G113:N113" si="100">G112*$C$113</f>
        <v>0</v>
      </c>
      <c r="H113" s="90">
        <f t="shared" si="100"/>
        <v>81250</v>
      </c>
      <c r="I113" s="90">
        <f t="shared" si="100"/>
        <v>0</v>
      </c>
      <c r="J113" s="90">
        <f t="shared" si="100"/>
        <v>121875</v>
      </c>
      <c r="K113" s="90">
        <f t="shared" si="100"/>
        <v>203125</v>
      </c>
      <c r="L113" s="90">
        <f t="shared" si="100"/>
        <v>65000</v>
      </c>
      <c r="M113" s="90">
        <f t="shared" si="100"/>
        <v>16250</v>
      </c>
      <c r="N113" s="90">
        <f t="shared" si="100"/>
        <v>8125</v>
      </c>
      <c r="O113" s="189">
        <f t="shared" si="91"/>
        <v>513125</v>
      </c>
    </row>
    <row r="114" spans="1:15" ht="5" customHeight="1" outlineLevel="1" thickBot="1" x14ac:dyDescent="0.25">
      <c r="C114" s="11"/>
      <c r="F114" s="35"/>
      <c r="G114" s="10"/>
      <c r="H114" s="35"/>
      <c r="I114" s="10"/>
      <c r="J114" s="35"/>
      <c r="K114" s="10"/>
      <c r="L114" s="10"/>
      <c r="M114" s="10"/>
      <c r="N114" s="10"/>
      <c r="O114" s="8"/>
    </row>
    <row r="115" spans="1:15" ht="15" outlineLevel="1" thickBot="1" x14ac:dyDescent="0.25">
      <c r="A115" s="26">
        <v>11</v>
      </c>
      <c r="B115" s="266" t="str">
        <f>'PMs_Personnel costs'!B13</f>
        <v>Macedonia PHI</v>
      </c>
      <c r="C115" s="25"/>
      <c r="D115" s="12" t="s">
        <v>78</v>
      </c>
      <c r="E115" s="31"/>
      <c r="F115" s="36">
        <f>'PMs_Personnel costs'!Q13</f>
        <v>4500</v>
      </c>
      <c r="G115" s="36">
        <f>'PMs_Personnel costs'!R13</f>
        <v>0</v>
      </c>
      <c r="H115" s="36">
        <f>'PMs_Personnel costs'!S13</f>
        <v>45000</v>
      </c>
      <c r="I115" s="36">
        <f>'PMs_Personnel costs'!T13</f>
        <v>45000</v>
      </c>
      <c r="J115" s="36">
        <f>'PMs_Personnel costs'!U13</f>
        <v>0</v>
      </c>
      <c r="K115" s="36">
        <f>'PMs_Personnel costs'!V13</f>
        <v>112500</v>
      </c>
      <c r="L115" s="36">
        <f>'PMs_Personnel costs'!W13</f>
        <v>36000</v>
      </c>
      <c r="M115" s="36">
        <f>'PMs_Personnel costs'!X13</f>
        <v>9000</v>
      </c>
      <c r="N115" s="36">
        <f>'PMs_Personnel costs'!Y13</f>
        <v>4500</v>
      </c>
      <c r="O115" s="44">
        <f t="shared" ref="O115:O124" si="101">SUM(F115:N115)</f>
        <v>256500</v>
      </c>
    </row>
    <row r="116" spans="1:15" outlineLevel="1" x14ac:dyDescent="0.2">
      <c r="A116" s="20"/>
      <c r="B116" s="267"/>
      <c r="C116" s="18"/>
      <c r="D116" s="269" t="s">
        <v>79</v>
      </c>
      <c r="E116" s="270"/>
      <c r="F116" s="37">
        <f>'Travel costs'!E23</f>
        <v>7500</v>
      </c>
      <c r="G116" s="37">
        <f>'Travel costs'!F23</f>
        <v>0</v>
      </c>
      <c r="H116" s="37">
        <f>'Travel costs'!G23</f>
        <v>0</v>
      </c>
      <c r="I116" s="37">
        <f>'Travel costs'!H23</f>
        <v>0</v>
      </c>
      <c r="J116" s="37">
        <f>'Travel costs'!I23</f>
        <v>0</v>
      </c>
      <c r="K116" s="37">
        <f>'Travel costs'!J23</f>
        <v>0</v>
      </c>
      <c r="L116" s="37">
        <f>'Travel costs'!K23</f>
        <v>0</v>
      </c>
      <c r="M116" s="37">
        <f>'Travel costs'!L23</f>
        <v>0</v>
      </c>
      <c r="N116" s="37">
        <f>'Travel costs'!M23</f>
        <v>0</v>
      </c>
      <c r="O116" s="45">
        <f t="shared" si="101"/>
        <v>7500</v>
      </c>
    </row>
    <row r="117" spans="1:15" outlineLevel="1" x14ac:dyDescent="0.2">
      <c r="A117" s="20"/>
      <c r="B117" s="267"/>
      <c r="C117" s="18"/>
      <c r="D117" s="269" t="s">
        <v>80</v>
      </c>
      <c r="E117" s="270"/>
      <c r="F117" s="37">
        <f>'Other costs'!E43</f>
        <v>0</v>
      </c>
      <c r="G117" s="37">
        <f>'Other costs'!F43</f>
        <v>0</v>
      </c>
      <c r="H117" s="37">
        <f>'Other costs'!G43</f>
        <v>0</v>
      </c>
      <c r="I117" s="37">
        <f>'Other costs'!H43</f>
        <v>0</v>
      </c>
      <c r="J117" s="37">
        <f>'Other costs'!I43</f>
        <v>0</v>
      </c>
      <c r="K117" s="37">
        <f>'Other costs'!J43</f>
        <v>0</v>
      </c>
      <c r="L117" s="37">
        <f>'Other costs'!K43</f>
        <v>0</v>
      </c>
      <c r="M117" s="37">
        <f>'Other costs'!L43</f>
        <v>0</v>
      </c>
      <c r="N117" s="37">
        <f>'Other costs'!M43</f>
        <v>0</v>
      </c>
      <c r="O117" s="45">
        <f t="shared" si="101"/>
        <v>0</v>
      </c>
    </row>
    <row r="118" spans="1:15" outlineLevel="1" x14ac:dyDescent="0.2">
      <c r="A118" s="20"/>
      <c r="B118" s="267"/>
      <c r="C118" s="18"/>
      <c r="D118" s="13" t="s">
        <v>81</v>
      </c>
      <c r="E118" s="32"/>
      <c r="F118" s="38">
        <f t="shared" ref="F118" si="102">F116+F117</f>
        <v>7500</v>
      </c>
      <c r="G118" s="38">
        <f t="shared" ref="G118:N118" si="103">G116+G117</f>
        <v>0</v>
      </c>
      <c r="H118" s="38">
        <f t="shared" si="103"/>
        <v>0</v>
      </c>
      <c r="I118" s="38">
        <f t="shared" si="103"/>
        <v>0</v>
      </c>
      <c r="J118" s="38">
        <f t="shared" si="103"/>
        <v>0</v>
      </c>
      <c r="K118" s="38">
        <f t="shared" si="103"/>
        <v>0</v>
      </c>
      <c r="L118" s="38">
        <f t="shared" si="103"/>
        <v>0</v>
      </c>
      <c r="M118" s="38">
        <f t="shared" si="103"/>
        <v>0</v>
      </c>
      <c r="N118" s="38">
        <f t="shared" si="103"/>
        <v>0</v>
      </c>
      <c r="O118" s="46">
        <f t="shared" si="101"/>
        <v>7500</v>
      </c>
    </row>
    <row r="119" spans="1:15" ht="15" outlineLevel="1" thickBot="1" x14ac:dyDescent="0.25">
      <c r="A119" s="20"/>
      <c r="B119" s="267"/>
      <c r="C119" s="18"/>
      <c r="D119" s="271" t="s">
        <v>82</v>
      </c>
      <c r="E119" s="272"/>
      <c r="F119" s="39">
        <f t="shared" ref="F119" si="104">F118+F115</f>
        <v>12000</v>
      </c>
      <c r="G119" s="39">
        <f t="shared" ref="G119:N119" si="105">G118+G115</f>
        <v>0</v>
      </c>
      <c r="H119" s="39">
        <f t="shared" si="105"/>
        <v>45000</v>
      </c>
      <c r="I119" s="39">
        <f t="shared" si="105"/>
        <v>45000</v>
      </c>
      <c r="J119" s="39">
        <f t="shared" si="105"/>
        <v>0</v>
      </c>
      <c r="K119" s="39">
        <f t="shared" si="105"/>
        <v>112500</v>
      </c>
      <c r="L119" s="39">
        <f t="shared" si="105"/>
        <v>36000</v>
      </c>
      <c r="M119" s="39">
        <f t="shared" si="105"/>
        <v>9000</v>
      </c>
      <c r="N119" s="39">
        <f t="shared" si="105"/>
        <v>4500</v>
      </c>
      <c r="O119" s="45">
        <f t="shared" si="101"/>
        <v>264000</v>
      </c>
    </row>
    <row r="120" spans="1:15" ht="15" outlineLevel="1" thickBot="1" x14ac:dyDescent="0.25">
      <c r="A120" s="20"/>
      <c r="B120" s="267"/>
      <c r="C120" s="28">
        <v>0.25</v>
      </c>
      <c r="D120" s="14" t="s">
        <v>83</v>
      </c>
      <c r="E120" s="33"/>
      <c r="F120" s="38">
        <f>F119*$C$120</f>
        <v>3000</v>
      </c>
      <c r="G120" s="38">
        <f t="shared" ref="G120:N120" si="106">G119*$C$120</f>
        <v>0</v>
      </c>
      <c r="H120" s="38">
        <f t="shared" si="106"/>
        <v>11250</v>
      </c>
      <c r="I120" s="38">
        <f t="shared" si="106"/>
        <v>11250</v>
      </c>
      <c r="J120" s="38">
        <f t="shared" si="106"/>
        <v>0</v>
      </c>
      <c r="K120" s="38">
        <f t="shared" si="106"/>
        <v>28125</v>
      </c>
      <c r="L120" s="38">
        <f t="shared" si="106"/>
        <v>9000</v>
      </c>
      <c r="M120" s="38">
        <f t="shared" si="106"/>
        <v>2250</v>
      </c>
      <c r="N120" s="38">
        <f t="shared" si="106"/>
        <v>1125</v>
      </c>
      <c r="O120" s="46">
        <f t="shared" si="101"/>
        <v>66000</v>
      </c>
    </row>
    <row r="121" spans="1:15" outlineLevel="1" x14ac:dyDescent="0.2">
      <c r="A121" s="20"/>
      <c r="B121" s="267"/>
      <c r="C121" s="18"/>
      <c r="D121" s="271" t="s">
        <v>84</v>
      </c>
      <c r="E121" s="272"/>
      <c r="F121" s="39">
        <f t="shared" ref="F121" si="107">F119+F120</f>
        <v>15000</v>
      </c>
      <c r="G121" s="39">
        <f t="shared" ref="G121:N121" si="108">G119+G120</f>
        <v>0</v>
      </c>
      <c r="H121" s="39">
        <f t="shared" si="108"/>
        <v>56250</v>
      </c>
      <c r="I121" s="39">
        <f t="shared" si="108"/>
        <v>56250</v>
      </c>
      <c r="J121" s="39">
        <f t="shared" si="108"/>
        <v>0</v>
      </c>
      <c r="K121" s="39">
        <f t="shared" si="108"/>
        <v>140625</v>
      </c>
      <c r="L121" s="39">
        <f t="shared" si="108"/>
        <v>45000</v>
      </c>
      <c r="M121" s="39">
        <f t="shared" si="108"/>
        <v>11250</v>
      </c>
      <c r="N121" s="39">
        <f t="shared" si="108"/>
        <v>5625</v>
      </c>
      <c r="O121" s="45">
        <f t="shared" si="101"/>
        <v>330000</v>
      </c>
    </row>
    <row r="122" spans="1:15" ht="15" outlineLevel="1" thickBot="1" x14ac:dyDescent="0.25">
      <c r="A122" s="21"/>
      <c r="B122" s="268"/>
      <c r="C122" s="19"/>
      <c r="D122" s="15" t="s">
        <v>85</v>
      </c>
      <c r="E122" s="34"/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7">
        <f t="shared" si="101"/>
        <v>0</v>
      </c>
    </row>
    <row r="123" spans="1:15" outlineLevel="1" x14ac:dyDescent="0.2">
      <c r="A123" s="20"/>
      <c r="B123" s="23"/>
      <c r="C123" s="18"/>
      <c r="D123" s="262" t="s">
        <v>75</v>
      </c>
      <c r="E123" s="263"/>
      <c r="F123" s="42">
        <f t="shared" ref="F123:N123" si="109">F121+F122</f>
        <v>15000</v>
      </c>
      <c r="G123" s="42">
        <f t="shared" si="109"/>
        <v>0</v>
      </c>
      <c r="H123" s="42">
        <f t="shared" si="109"/>
        <v>56250</v>
      </c>
      <c r="I123" s="42">
        <f t="shared" si="109"/>
        <v>56250</v>
      </c>
      <c r="J123" s="42">
        <f t="shared" si="109"/>
        <v>0</v>
      </c>
      <c r="K123" s="42">
        <f t="shared" si="109"/>
        <v>140625</v>
      </c>
      <c r="L123" s="42">
        <f t="shared" si="109"/>
        <v>45000</v>
      </c>
      <c r="M123" s="42">
        <f t="shared" si="109"/>
        <v>11250</v>
      </c>
      <c r="N123" s="42">
        <f t="shared" si="109"/>
        <v>5625</v>
      </c>
      <c r="O123" s="186">
        <f t="shared" si="101"/>
        <v>330000</v>
      </c>
    </row>
    <row r="124" spans="1:15" ht="15" outlineLevel="1" thickBot="1" x14ac:dyDescent="0.25">
      <c r="C124" s="11">
        <v>1</v>
      </c>
      <c r="D124" s="264" t="s">
        <v>86</v>
      </c>
      <c r="E124" s="265"/>
      <c r="F124" s="90">
        <f>F123*$C$124</f>
        <v>15000</v>
      </c>
      <c r="G124" s="90">
        <f t="shared" ref="G124:N124" si="110">G123*$C$124</f>
        <v>0</v>
      </c>
      <c r="H124" s="90">
        <f t="shared" si="110"/>
        <v>56250</v>
      </c>
      <c r="I124" s="90">
        <f t="shared" si="110"/>
        <v>56250</v>
      </c>
      <c r="J124" s="90">
        <f t="shared" si="110"/>
        <v>0</v>
      </c>
      <c r="K124" s="90">
        <f t="shared" si="110"/>
        <v>140625</v>
      </c>
      <c r="L124" s="90">
        <f t="shared" si="110"/>
        <v>45000</v>
      </c>
      <c r="M124" s="90">
        <f t="shared" si="110"/>
        <v>11250</v>
      </c>
      <c r="N124" s="90">
        <f t="shared" si="110"/>
        <v>5625</v>
      </c>
      <c r="O124" s="189">
        <f t="shared" si="101"/>
        <v>330000</v>
      </c>
    </row>
    <row r="125" spans="1:15" ht="5" customHeight="1" outlineLevel="1" thickBot="1" x14ac:dyDescent="0.25">
      <c r="C125" s="11"/>
      <c r="F125" s="35"/>
      <c r="G125" s="10"/>
      <c r="H125" s="35"/>
      <c r="I125" s="10"/>
      <c r="J125" s="35"/>
      <c r="K125" s="10"/>
      <c r="L125" s="10"/>
      <c r="M125" s="10"/>
      <c r="N125" s="10"/>
      <c r="O125" s="8"/>
    </row>
    <row r="126" spans="1:15" ht="15" outlineLevel="1" thickBot="1" x14ac:dyDescent="0.25">
      <c r="A126" s="26">
        <v>12</v>
      </c>
      <c r="B126" s="266" t="str">
        <f>'PMs_Personnel costs'!B14</f>
        <v>Ukraine PHI</v>
      </c>
      <c r="C126" s="25"/>
      <c r="D126" s="12" t="s">
        <v>78</v>
      </c>
      <c r="E126" s="31"/>
      <c r="F126" s="36">
        <f>'PMs_Personnel costs'!Q14</f>
        <v>4500</v>
      </c>
      <c r="G126" s="36">
        <f>'PMs_Personnel costs'!R14</f>
        <v>0</v>
      </c>
      <c r="H126" s="36">
        <f>'PMs_Personnel costs'!S14</f>
        <v>0</v>
      </c>
      <c r="I126" s="36">
        <f>'PMs_Personnel costs'!T14</f>
        <v>0</v>
      </c>
      <c r="J126" s="36">
        <f>'PMs_Personnel costs'!U14</f>
        <v>0</v>
      </c>
      <c r="K126" s="36">
        <f>'PMs_Personnel costs'!V14</f>
        <v>0</v>
      </c>
      <c r="L126" s="36">
        <f>'PMs_Personnel costs'!W14</f>
        <v>36000</v>
      </c>
      <c r="M126" s="36">
        <f>'PMs_Personnel costs'!X14</f>
        <v>9000</v>
      </c>
      <c r="N126" s="36">
        <f>'PMs_Personnel costs'!Y14</f>
        <v>4500</v>
      </c>
      <c r="O126" s="44">
        <f t="shared" ref="O126:O135" si="111">SUM(F126:N126)</f>
        <v>54000</v>
      </c>
    </row>
    <row r="127" spans="1:15" outlineLevel="1" x14ac:dyDescent="0.2">
      <c r="A127" s="20"/>
      <c r="B127" s="267"/>
      <c r="C127" s="18"/>
      <c r="D127" s="269" t="s">
        <v>79</v>
      </c>
      <c r="E127" s="270"/>
      <c r="F127" s="37">
        <f>'Travel costs'!E24</f>
        <v>7500</v>
      </c>
      <c r="G127" s="37">
        <f>'Travel costs'!F24</f>
        <v>0</v>
      </c>
      <c r="H127" s="37">
        <f>'Travel costs'!G24</f>
        <v>0</v>
      </c>
      <c r="I127" s="37">
        <f>'Travel costs'!H24</f>
        <v>0</v>
      </c>
      <c r="J127" s="37">
        <f>'Travel costs'!I24</f>
        <v>0</v>
      </c>
      <c r="K127" s="37">
        <f>'Travel costs'!J24</f>
        <v>0</v>
      </c>
      <c r="L127" s="37">
        <f>'Travel costs'!K24</f>
        <v>0</v>
      </c>
      <c r="M127" s="37">
        <f>'Travel costs'!L24</f>
        <v>0</v>
      </c>
      <c r="N127" s="37">
        <f>'Travel costs'!M24</f>
        <v>0</v>
      </c>
      <c r="O127" s="45">
        <f t="shared" si="111"/>
        <v>7500</v>
      </c>
    </row>
    <row r="128" spans="1:15" outlineLevel="1" x14ac:dyDescent="0.2">
      <c r="A128" s="20"/>
      <c r="B128" s="267"/>
      <c r="C128" s="18"/>
      <c r="D128" s="269" t="s">
        <v>80</v>
      </c>
      <c r="E128" s="270"/>
      <c r="F128" s="37">
        <f>'Other costs'!E47</f>
        <v>0</v>
      </c>
      <c r="G128" s="37">
        <f>'Other costs'!F47</f>
        <v>0</v>
      </c>
      <c r="H128" s="37">
        <f>'Other costs'!G47</f>
        <v>0</v>
      </c>
      <c r="I128" s="37">
        <f>'Other costs'!H47</f>
        <v>0</v>
      </c>
      <c r="J128" s="37">
        <f>'Other costs'!I47</f>
        <v>0</v>
      </c>
      <c r="K128" s="37">
        <f>'Other costs'!J47</f>
        <v>0</v>
      </c>
      <c r="L128" s="37">
        <f>'Other costs'!K47</f>
        <v>0</v>
      </c>
      <c r="M128" s="37">
        <f>'Other costs'!L47</f>
        <v>0</v>
      </c>
      <c r="N128" s="37">
        <f>'Other costs'!M47</f>
        <v>0</v>
      </c>
      <c r="O128" s="45">
        <f t="shared" si="111"/>
        <v>0</v>
      </c>
    </row>
    <row r="129" spans="1:15" outlineLevel="1" x14ac:dyDescent="0.2">
      <c r="A129" s="20"/>
      <c r="B129" s="267"/>
      <c r="C129" s="18"/>
      <c r="D129" s="13" t="s">
        <v>81</v>
      </c>
      <c r="E129" s="32"/>
      <c r="F129" s="38">
        <f t="shared" ref="F129" si="112">F127+F128</f>
        <v>7500</v>
      </c>
      <c r="G129" s="38">
        <f t="shared" ref="G129:N129" si="113">G127+G128</f>
        <v>0</v>
      </c>
      <c r="H129" s="38">
        <f t="shared" si="113"/>
        <v>0</v>
      </c>
      <c r="I129" s="38">
        <f t="shared" si="113"/>
        <v>0</v>
      </c>
      <c r="J129" s="38">
        <f t="shared" si="113"/>
        <v>0</v>
      </c>
      <c r="K129" s="38">
        <f t="shared" si="113"/>
        <v>0</v>
      </c>
      <c r="L129" s="38">
        <f t="shared" si="113"/>
        <v>0</v>
      </c>
      <c r="M129" s="38">
        <f t="shared" si="113"/>
        <v>0</v>
      </c>
      <c r="N129" s="38">
        <f t="shared" si="113"/>
        <v>0</v>
      </c>
      <c r="O129" s="46">
        <f t="shared" si="111"/>
        <v>7500</v>
      </c>
    </row>
    <row r="130" spans="1:15" ht="15" outlineLevel="1" thickBot="1" x14ac:dyDescent="0.25">
      <c r="A130" s="20"/>
      <c r="B130" s="267"/>
      <c r="C130" s="18"/>
      <c r="D130" s="271" t="s">
        <v>82</v>
      </c>
      <c r="E130" s="272"/>
      <c r="F130" s="39">
        <f t="shared" ref="F130" si="114">F129+F126</f>
        <v>12000</v>
      </c>
      <c r="G130" s="39">
        <f t="shared" ref="G130:N130" si="115">G129+G126</f>
        <v>0</v>
      </c>
      <c r="H130" s="39">
        <f t="shared" si="115"/>
        <v>0</v>
      </c>
      <c r="I130" s="39">
        <f t="shared" si="115"/>
        <v>0</v>
      </c>
      <c r="J130" s="39">
        <f t="shared" si="115"/>
        <v>0</v>
      </c>
      <c r="K130" s="39">
        <f t="shared" si="115"/>
        <v>0</v>
      </c>
      <c r="L130" s="39">
        <f t="shared" si="115"/>
        <v>36000</v>
      </c>
      <c r="M130" s="39">
        <f t="shared" si="115"/>
        <v>9000</v>
      </c>
      <c r="N130" s="39">
        <f t="shared" si="115"/>
        <v>4500</v>
      </c>
      <c r="O130" s="45">
        <f t="shared" si="111"/>
        <v>61500</v>
      </c>
    </row>
    <row r="131" spans="1:15" ht="15" outlineLevel="1" thickBot="1" x14ac:dyDescent="0.25">
      <c r="A131" s="20"/>
      <c r="B131" s="267"/>
      <c r="C131" s="28">
        <v>0.25</v>
      </c>
      <c r="D131" s="14" t="s">
        <v>83</v>
      </c>
      <c r="E131" s="33"/>
      <c r="F131" s="38">
        <f>F130*$C$131</f>
        <v>3000</v>
      </c>
      <c r="G131" s="38">
        <f t="shared" ref="G131:N131" si="116">G130*$C$131</f>
        <v>0</v>
      </c>
      <c r="H131" s="38">
        <f t="shared" si="116"/>
        <v>0</v>
      </c>
      <c r="I131" s="38">
        <f t="shared" si="116"/>
        <v>0</v>
      </c>
      <c r="J131" s="38">
        <f t="shared" si="116"/>
        <v>0</v>
      </c>
      <c r="K131" s="38">
        <f t="shared" si="116"/>
        <v>0</v>
      </c>
      <c r="L131" s="38">
        <f t="shared" si="116"/>
        <v>9000</v>
      </c>
      <c r="M131" s="38">
        <f t="shared" si="116"/>
        <v>2250</v>
      </c>
      <c r="N131" s="38">
        <f t="shared" si="116"/>
        <v>1125</v>
      </c>
      <c r="O131" s="46">
        <f t="shared" si="111"/>
        <v>15375</v>
      </c>
    </row>
    <row r="132" spans="1:15" outlineLevel="1" x14ac:dyDescent="0.2">
      <c r="A132" s="20"/>
      <c r="B132" s="267"/>
      <c r="C132" s="18"/>
      <c r="D132" s="271" t="s">
        <v>84</v>
      </c>
      <c r="E132" s="272"/>
      <c r="F132" s="39">
        <f t="shared" ref="F132" si="117">F130+F131</f>
        <v>15000</v>
      </c>
      <c r="G132" s="39">
        <f t="shared" ref="G132:N132" si="118">G130+G131</f>
        <v>0</v>
      </c>
      <c r="H132" s="39">
        <f t="shared" si="118"/>
        <v>0</v>
      </c>
      <c r="I132" s="39">
        <f t="shared" si="118"/>
        <v>0</v>
      </c>
      <c r="J132" s="39">
        <f t="shared" si="118"/>
        <v>0</v>
      </c>
      <c r="K132" s="39">
        <f t="shared" si="118"/>
        <v>0</v>
      </c>
      <c r="L132" s="39">
        <f t="shared" si="118"/>
        <v>45000</v>
      </c>
      <c r="M132" s="39">
        <f t="shared" si="118"/>
        <v>11250</v>
      </c>
      <c r="N132" s="39">
        <f t="shared" si="118"/>
        <v>5625</v>
      </c>
      <c r="O132" s="45">
        <f t="shared" si="111"/>
        <v>76875</v>
      </c>
    </row>
    <row r="133" spans="1:15" ht="15" outlineLevel="1" thickBot="1" x14ac:dyDescent="0.25">
      <c r="A133" s="21"/>
      <c r="B133" s="268"/>
      <c r="C133" s="19"/>
      <c r="D133" s="15" t="s">
        <v>85</v>
      </c>
      <c r="E133" s="34"/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  <c r="M133" s="40">
        <v>0</v>
      </c>
      <c r="N133" s="40">
        <v>0</v>
      </c>
      <c r="O133" s="47">
        <f t="shared" si="111"/>
        <v>0</v>
      </c>
    </row>
    <row r="134" spans="1:15" outlineLevel="1" x14ac:dyDescent="0.2">
      <c r="A134" s="20"/>
      <c r="B134" s="23"/>
      <c r="C134" s="18"/>
      <c r="D134" s="262" t="s">
        <v>75</v>
      </c>
      <c r="E134" s="263"/>
      <c r="F134" s="42">
        <f t="shared" ref="F134:N134" si="119">F132+F133</f>
        <v>15000</v>
      </c>
      <c r="G134" s="42">
        <f t="shared" si="119"/>
        <v>0</v>
      </c>
      <c r="H134" s="42">
        <f t="shared" si="119"/>
        <v>0</v>
      </c>
      <c r="I134" s="42">
        <f t="shared" si="119"/>
        <v>0</v>
      </c>
      <c r="J134" s="42">
        <f t="shared" si="119"/>
        <v>0</v>
      </c>
      <c r="K134" s="42">
        <f t="shared" si="119"/>
        <v>0</v>
      </c>
      <c r="L134" s="42">
        <f t="shared" si="119"/>
        <v>45000</v>
      </c>
      <c r="M134" s="42">
        <f t="shared" si="119"/>
        <v>11250</v>
      </c>
      <c r="N134" s="42">
        <f t="shared" si="119"/>
        <v>5625</v>
      </c>
      <c r="O134" s="186">
        <f t="shared" si="111"/>
        <v>76875</v>
      </c>
    </row>
    <row r="135" spans="1:15" ht="15" outlineLevel="1" thickBot="1" x14ac:dyDescent="0.25">
      <c r="C135" s="11">
        <v>1</v>
      </c>
      <c r="D135" s="264" t="s">
        <v>86</v>
      </c>
      <c r="E135" s="265"/>
      <c r="F135" s="90">
        <f>F134*$C$135</f>
        <v>15000</v>
      </c>
      <c r="G135" s="90">
        <f t="shared" ref="G135:N135" si="120">G134*$C$135</f>
        <v>0</v>
      </c>
      <c r="H135" s="90">
        <f t="shared" si="120"/>
        <v>0</v>
      </c>
      <c r="I135" s="90">
        <f t="shared" si="120"/>
        <v>0</v>
      </c>
      <c r="J135" s="90">
        <f t="shared" si="120"/>
        <v>0</v>
      </c>
      <c r="K135" s="90">
        <f t="shared" si="120"/>
        <v>0</v>
      </c>
      <c r="L135" s="90">
        <f t="shared" si="120"/>
        <v>45000</v>
      </c>
      <c r="M135" s="90">
        <f t="shared" si="120"/>
        <v>11250</v>
      </c>
      <c r="N135" s="90">
        <f t="shared" si="120"/>
        <v>5625</v>
      </c>
      <c r="O135" s="189">
        <f t="shared" si="111"/>
        <v>76875</v>
      </c>
    </row>
    <row r="136" spans="1:15" ht="5" customHeight="1" outlineLevel="1" thickBot="1" x14ac:dyDescent="0.25">
      <c r="C136" s="11"/>
      <c r="D136" s="131"/>
      <c r="E136" s="131"/>
      <c r="F136" s="132"/>
      <c r="G136" s="133"/>
      <c r="H136" s="132"/>
      <c r="I136" s="133"/>
      <c r="J136" s="132"/>
      <c r="K136" s="133"/>
      <c r="L136" s="133"/>
      <c r="M136" s="133"/>
      <c r="N136" s="133"/>
      <c r="O136" s="187"/>
    </row>
    <row r="137" spans="1:15" ht="15" outlineLevel="1" thickBot="1" x14ac:dyDescent="0.25">
      <c r="A137" s="26">
        <v>13</v>
      </c>
      <c r="B137" s="266" t="str">
        <f>'PMs_Personnel costs'!B15</f>
        <v>Choice</v>
      </c>
      <c r="C137" s="25"/>
      <c r="D137" s="12" t="s">
        <v>78</v>
      </c>
      <c r="E137" s="31"/>
      <c r="F137" s="36">
        <f>'PMs_Personnel costs'!Q15</f>
        <v>6500</v>
      </c>
      <c r="G137" s="36">
        <f>'PMs_Personnel costs'!R15</f>
        <v>0</v>
      </c>
      <c r="H137" s="36">
        <f>'PMs_Personnel costs'!S15</f>
        <v>65000</v>
      </c>
      <c r="I137" s="36">
        <f>'PMs_Personnel costs'!T15</f>
        <v>65000</v>
      </c>
      <c r="J137" s="36">
        <f>'PMs_Personnel costs'!U15</f>
        <v>0</v>
      </c>
      <c r="K137" s="36">
        <f>'PMs_Personnel costs'!V15</f>
        <v>162500</v>
      </c>
      <c r="L137" s="36">
        <f>'PMs_Personnel costs'!W15</f>
        <v>52000</v>
      </c>
      <c r="M137" s="36">
        <f>'PMs_Personnel costs'!X15</f>
        <v>13000</v>
      </c>
      <c r="N137" s="36">
        <f>'PMs_Personnel costs'!Y15</f>
        <v>6500</v>
      </c>
      <c r="O137" s="44">
        <f t="shared" ref="O137:O146" si="121">SUM(F137:N137)</f>
        <v>370500</v>
      </c>
    </row>
    <row r="138" spans="1:15" outlineLevel="1" x14ac:dyDescent="0.2">
      <c r="A138" s="20"/>
      <c r="B138" s="267"/>
      <c r="C138" s="18"/>
      <c r="D138" s="269" t="s">
        <v>79</v>
      </c>
      <c r="E138" s="270"/>
      <c r="F138" s="37">
        <f>'Travel costs'!E25</f>
        <v>7500</v>
      </c>
      <c r="G138" s="37">
        <f>'Travel costs'!F25</f>
        <v>0</v>
      </c>
      <c r="H138" s="37">
        <f>'Travel costs'!G25</f>
        <v>0</v>
      </c>
      <c r="I138" s="37">
        <f>'Travel costs'!H25</f>
        <v>0</v>
      </c>
      <c r="J138" s="37">
        <f>'Travel costs'!I25</f>
        <v>0</v>
      </c>
      <c r="K138" s="37">
        <f>'Travel costs'!J25</f>
        <v>0</v>
      </c>
      <c r="L138" s="37">
        <f>'Travel costs'!K25</f>
        <v>0</v>
      </c>
      <c r="M138" s="37">
        <f>'Travel costs'!L25</f>
        <v>0</v>
      </c>
      <c r="N138" s="37">
        <f>'Travel costs'!M25</f>
        <v>0</v>
      </c>
      <c r="O138" s="45">
        <f t="shared" si="121"/>
        <v>7500</v>
      </c>
    </row>
    <row r="139" spans="1:15" outlineLevel="1" x14ac:dyDescent="0.2">
      <c r="A139" s="20"/>
      <c r="B139" s="267"/>
      <c r="C139" s="18"/>
      <c r="D139" s="269" t="s">
        <v>80</v>
      </c>
      <c r="E139" s="270"/>
      <c r="F139" s="37">
        <f>'Other costs'!E51</f>
        <v>0</v>
      </c>
      <c r="G139" s="37">
        <f>'Other costs'!F51</f>
        <v>0</v>
      </c>
      <c r="H139" s="37">
        <f>'Other costs'!G51</f>
        <v>0</v>
      </c>
      <c r="I139" s="37">
        <f>'Other costs'!H51</f>
        <v>0</v>
      </c>
      <c r="J139" s="37">
        <f>'Other costs'!I51</f>
        <v>0</v>
      </c>
      <c r="K139" s="37">
        <f>'Other costs'!J51</f>
        <v>0</v>
      </c>
      <c r="L139" s="37">
        <f>'Other costs'!K51</f>
        <v>0</v>
      </c>
      <c r="M139" s="37">
        <f>'Other costs'!L51</f>
        <v>0</v>
      </c>
      <c r="N139" s="37">
        <f>'Other costs'!M51</f>
        <v>0</v>
      </c>
      <c r="O139" s="45">
        <f t="shared" si="121"/>
        <v>0</v>
      </c>
    </row>
    <row r="140" spans="1:15" outlineLevel="1" x14ac:dyDescent="0.2">
      <c r="A140" s="20"/>
      <c r="B140" s="267"/>
      <c r="C140" s="18"/>
      <c r="D140" s="13" t="s">
        <v>81</v>
      </c>
      <c r="E140" s="32"/>
      <c r="F140" s="38">
        <f t="shared" ref="F140" si="122">F138+F139</f>
        <v>7500</v>
      </c>
      <c r="G140" s="38">
        <f t="shared" ref="G140:N140" si="123">G138+G139</f>
        <v>0</v>
      </c>
      <c r="H140" s="38">
        <f t="shared" si="123"/>
        <v>0</v>
      </c>
      <c r="I140" s="38">
        <f t="shared" si="123"/>
        <v>0</v>
      </c>
      <c r="J140" s="38">
        <f t="shared" si="123"/>
        <v>0</v>
      </c>
      <c r="K140" s="38">
        <f t="shared" si="123"/>
        <v>0</v>
      </c>
      <c r="L140" s="38">
        <f t="shared" si="123"/>
        <v>0</v>
      </c>
      <c r="M140" s="38">
        <f t="shared" si="123"/>
        <v>0</v>
      </c>
      <c r="N140" s="38">
        <f t="shared" si="123"/>
        <v>0</v>
      </c>
      <c r="O140" s="46">
        <f t="shared" si="121"/>
        <v>7500</v>
      </c>
    </row>
    <row r="141" spans="1:15" ht="15" outlineLevel="1" thickBot="1" x14ac:dyDescent="0.25">
      <c r="A141" s="20"/>
      <c r="B141" s="267"/>
      <c r="C141" s="18"/>
      <c r="D141" s="271" t="s">
        <v>82</v>
      </c>
      <c r="E141" s="272"/>
      <c r="F141" s="39">
        <f t="shared" ref="F141" si="124">F140+F137</f>
        <v>14000</v>
      </c>
      <c r="G141" s="39">
        <f t="shared" ref="G141:N141" si="125">G140+G137</f>
        <v>0</v>
      </c>
      <c r="H141" s="39">
        <f t="shared" si="125"/>
        <v>65000</v>
      </c>
      <c r="I141" s="39">
        <f t="shared" si="125"/>
        <v>65000</v>
      </c>
      <c r="J141" s="39">
        <f t="shared" si="125"/>
        <v>0</v>
      </c>
      <c r="K141" s="39">
        <f t="shared" si="125"/>
        <v>162500</v>
      </c>
      <c r="L141" s="39">
        <f t="shared" si="125"/>
        <v>52000</v>
      </c>
      <c r="M141" s="39">
        <f t="shared" si="125"/>
        <v>13000</v>
      </c>
      <c r="N141" s="39">
        <f t="shared" si="125"/>
        <v>6500</v>
      </c>
      <c r="O141" s="45">
        <f t="shared" si="121"/>
        <v>378000</v>
      </c>
    </row>
    <row r="142" spans="1:15" ht="15" outlineLevel="1" thickBot="1" x14ac:dyDescent="0.25">
      <c r="A142" s="20"/>
      <c r="B142" s="267"/>
      <c r="C142" s="28">
        <v>0.25</v>
      </c>
      <c r="D142" s="14" t="s">
        <v>83</v>
      </c>
      <c r="E142" s="33"/>
      <c r="F142" s="38">
        <f>F141*$C$142</f>
        <v>3500</v>
      </c>
      <c r="G142" s="38">
        <f t="shared" ref="G142:N142" si="126">G141*$C$142</f>
        <v>0</v>
      </c>
      <c r="H142" s="38">
        <f t="shared" si="126"/>
        <v>16250</v>
      </c>
      <c r="I142" s="38">
        <f t="shared" si="126"/>
        <v>16250</v>
      </c>
      <c r="J142" s="38">
        <f t="shared" si="126"/>
        <v>0</v>
      </c>
      <c r="K142" s="38">
        <f t="shared" si="126"/>
        <v>40625</v>
      </c>
      <c r="L142" s="38">
        <f t="shared" si="126"/>
        <v>13000</v>
      </c>
      <c r="M142" s="38">
        <f t="shared" si="126"/>
        <v>3250</v>
      </c>
      <c r="N142" s="38">
        <f t="shared" si="126"/>
        <v>1625</v>
      </c>
      <c r="O142" s="46">
        <f t="shared" si="121"/>
        <v>94500</v>
      </c>
    </row>
    <row r="143" spans="1:15" outlineLevel="1" x14ac:dyDescent="0.2">
      <c r="A143" s="20"/>
      <c r="B143" s="267"/>
      <c r="C143" s="18"/>
      <c r="D143" s="271" t="s">
        <v>84</v>
      </c>
      <c r="E143" s="272"/>
      <c r="F143" s="39">
        <f t="shared" ref="F143" si="127">F141+F142</f>
        <v>17500</v>
      </c>
      <c r="G143" s="39">
        <f t="shared" ref="G143:N143" si="128">G141+G142</f>
        <v>0</v>
      </c>
      <c r="H143" s="39">
        <f t="shared" si="128"/>
        <v>81250</v>
      </c>
      <c r="I143" s="39">
        <f t="shared" si="128"/>
        <v>81250</v>
      </c>
      <c r="J143" s="39">
        <f t="shared" si="128"/>
        <v>0</v>
      </c>
      <c r="K143" s="39">
        <f t="shared" si="128"/>
        <v>203125</v>
      </c>
      <c r="L143" s="39">
        <f t="shared" si="128"/>
        <v>65000</v>
      </c>
      <c r="M143" s="39">
        <f t="shared" si="128"/>
        <v>16250</v>
      </c>
      <c r="N143" s="39">
        <f t="shared" si="128"/>
        <v>8125</v>
      </c>
      <c r="O143" s="45">
        <f t="shared" si="121"/>
        <v>472500</v>
      </c>
    </row>
    <row r="144" spans="1:15" ht="15" outlineLevel="1" thickBot="1" x14ac:dyDescent="0.25">
      <c r="A144" s="21"/>
      <c r="B144" s="268"/>
      <c r="C144" s="19"/>
      <c r="D144" s="15" t="s">
        <v>85</v>
      </c>
      <c r="E144" s="34"/>
      <c r="F144" s="40">
        <v>0</v>
      </c>
      <c r="G144" s="40">
        <v>0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7">
        <f t="shared" si="121"/>
        <v>0</v>
      </c>
    </row>
    <row r="145" spans="1:15" outlineLevel="1" x14ac:dyDescent="0.2">
      <c r="A145" s="20"/>
      <c r="B145" s="23"/>
      <c r="C145" s="18"/>
      <c r="D145" s="262" t="s">
        <v>75</v>
      </c>
      <c r="E145" s="263"/>
      <c r="F145" s="42">
        <f t="shared" ref="F145:N145" si="129">F143+F144</f>
        <v>17500</v>
      </c>
      <c r="G145" s="42">
        <f t="shared" si="129"/>
        <v>0</v>
      </c>
      <c r="H145" s="42">
        <f t="shared" si="129"/>
        <v>81250</v>
      </c>
      <c r="I145" s="42">
        <f t="shared" si="129"/>
        <v>81250</v>
      </c>
      <c r="J145" s="42">
        <f t="shared" si="129"/>
        <v>0</v>
      </c>
      <c r="K145" s="42">
        <f t="shared" si="129"/>
        <v>203125</v>
      </c>
      <c r="L145" s="42">
        <f t="shared" si="129"/>
        <v>65000</v>
      </c>
      <c r="M145" s="42">
        <f t="shared" si="129"/>
        <v>16250</v>
      </c>
      <c r="N145" s="42">
        <f t="shared" si="129"/>
        <v>8125</v>
      </c>
      <c r="O145" s="186">
        <f t="shared" si="121"/>
        <v>472500</v>
      </c>
    </row>
    <row r="146" spans="1:15" ht="15" outlineLevel="1" thickBot="1" x14ac:dyDescent="0.25">
      <c r="C146" s="11">
        <v>1</v>
      </c>
      <c r="D146" s="264" t="s">
        <v>86</v>
      </c>
      <c r="E146" s="265"/>
      <c r="F146" s="90">
        <f>F145*$C$146</f>
        <v>17500</v>
      </c>
      <c r="G146" s="90">
        <f t="shared" ref="G146:N146" si="130">G145*$C$146</f>
        <v>0</v>
      </c>
      <c r="H146" s="90">
        <f t="shared" si="130"/>
        <v>81250</v>
      </c>
      <c r="I146" s="90">
        <f t="shared" si="130"/>
        <v>81250</v>
      </c>
      <c r="J146" s="90">
        <f t="shared" si="130"/>
        <v>0</v>
      </c>
      <c r="K146" s="90">
        <f t="shared" si="130"/>
        <v>203125</v>
      </c>
      <c r="L146" s="90">
        <f t="shared" si="130"/>
        <v>65000</v>
      </c>
      <c r="M146" s="90">
        <f t="shared" si="130"/>
        <v>16250</v>
      </c>
      <c r="N146" s="90">
        <f t="shared" si="130"/>
        <v>8125</v>
      </c>
      <c r="O146" s="189">
        <f t="shared" si="121"/>
        <v>472500</v>
      </c>
    </row>
    <row r="147" spans="1:15" ht="5" customHeight="1" outlineLevel="1" thickBot="1" x14ac:dyDescent="0.25">
      <c r="C147" s="11"/>
      <c r="D147" s="131"/>
      <c r="E147" s="131"/>
      <c r="F147" s="132"/>
      <c r="G147" s="133"/>
      <c r="H147" s="132"/>
      <c r="I147" s="133"/>
      <c r="J147" s="132"/>
      <c r="K147" s="133"/>
      <c r="L147" s="133"/>
      <c r="M147" s="133"/>
      <c r="N147" s="133"/>
      <c r="O147" s="187"/>
    </row>
    <row r="148" spans="1:15" ht="15" outlineLevel="1" thickBot="1" x14ac:dyDescent="0.25">
      <c r="A148" s="26">
        <v>14</v>
      </c>
      <c r="B148" s="266" t="str">
        <f>'PMs_Personnel costs'!B16</f>
        <v>EMSA</v>
      </c>
      <c r="C148" s="25"/>
      <c r="D148" s="12" t="s">
        <v>78</v>
      </c>
      <c r="E148" s="31"/>
      <c r="F148" s="36">
        <f>'PMs_Personnel costs'!Q16</f>
        <v>6500</v>
      </c>
      <c r="G148" s="36">
        <f>'PMs_Personnel costs'!R16</f>
        <v>0</v>
      </c>
      <c r="H148" s="36">
        <f>'PMs_Personnel costs'!S16</f>
        <v>0</v>
      </c>
      <c r="I148" s="36">
        <f>'PMs_Personnel costs'!T16</f>
        <v>0</v>
      </c>
      <c r="J148" s="36">
        <f>'PMs_Personnel costs'!U16</f>
        <v>0</v>
      </c>
      <c r="K148" s="36">
        <f>'PMs_Personnel costs'!V16</f>
        <v>0</v>
      </c>
      <c r="L148" s="36">
        <f>'PMs_Personnel costs'!W16</f>
        <v>13000</v>
      </c>
      <c r="M148" s="36">
        <f>'PMs_Personnel costs'!X16</f>
        <v>13000</v>
      </c>
      <c r="N148" s="36">
        <f>'PMs_Personnel costs'!Y16</f>
        <v>6500</v>
      </c>
      <c r="O148" s="44">
        <f t="shared" ref="O148:O157" si="131">SUM(F148:N148)</f>
        <v>39000</v>
      </c>
    </row>
    <row r="149" spans="1:15" outlineLevel="1" x14ac:dyDescent="0.2">
      <c r="A149" s="20"/>
      <c r="B149" s="267"/>
      <c r="C149" s="18"/>
      <c r="D149" s="269" t="s">
        <v>79</v>
      </c>
      <c r="E149" s="270"/>
      <c r="F149" s="37">
        <f>'Travel costs'!E26</f>
        <v>7500</v>
      </c>
      <c r="G149" s="37">
        <f>'Travel costs'!F26</f>
        <v>0</v>
      </c>
      <c r="H149" s="37">
        <f>'Travel costs'!G26</f>
        <v>0</v>
      </c>
      <c r="I149" s="37">
        <f>'Travel costs'!H26</f>
        <v>0</v>
      </c>
      <c r="J149" s="37">
        <f>'Travel costs'!I26</f>
        <v>0</v>
      </c>
      <c r="K149" s="37">
        <f>'Travel costs'!J26</f>
        <v>0</v>
      </c>
      <c r="L149" s="37">
        <f>'Travel costs'!K26</f>
        <v>0</v>
      </c>
      <c r="M149" s="37">
        <f>'Travel costs'!L26</f>
        <v>0</v>
      </c>
      <c r="N149" s="37">
        <f>'Travel costs'!M26</f>
        <v>0</v>
      </c>
      <c r="O149" s="45">
        <f t="shared" si="131"/>
        <v>7500</v>
      </c>
    </row>
    <row r="150" spans="1:15" outlineLevel="1" x14ac:dyDescent="0.2">
      <c r="A150" s="20"/>
      <c r="B150" s="267"/>
      <c r="C150" s="18"/>
      <c r="D150" s="269" t="s">
        <v>80</v>
      </c>
      <c r="E150" s="270"/>
      <c r="F150" s="37">
        <f>'Other costs'!E55</f>
        <v>0</v>
      </c>
      <c r="G150" s="37">
        <f>'Other costs'!F55</f>
        <v>0</v>
      </c>
      <c r="H150" s="37">
        <f>'Other costs'!G55</f>
        <v>0</v>
      </c>
      <c r="I150" s="37">
        <f>'Other costs'!H55</f>
        <v>0</v>
      </c>
      <c r="J150" s="37">
        <f>'Other costs'!I55</f>
        <v>0</v>
      </c>
      <c r="K150" s="37">
        <f>'Other costs'!J55</f>
        <v>0</v>
      </c>
      <c r="L150" s="37">
        <f>'Other costs'!K55</f>
        <v>0</v>
      </c>
      <c r="M150" s="37">
        <f>'Other costs'!L55</f>
        <v>0</v>
      </c>
      <c r="N150" s="37">
        <f>'Other costs'!M55</f>
        <v>0</v>
      </c>
      <c r="O150" s="45">
        <f t="shared" si="131"/>
        <v>0</v>
      </c>
    </row>
    <row r="151" spans="1:15" outlineLevel="1" x14ac:dyDescent="0.2">
      <c r="A151" s="20"/>
      <c r="B151" s="267"/>
      <c r="C151" s="18"/>
      <c r="D151" s="13" t="s">
        <v>81</v>
      </c>
      <c r="E151" s="32"/>
      <c r="F151" s="38">
        <f t="shared" ref="F151" si="132">F149+F150</f>
        <v>7500</v>
      </c>
      <c r="G151" s="38">
        <f t="shared" ref="G151:N151" si="133">G149+G150</f>
        <v>0</v>
      </c>
      <c r="H151" s="38">
        <f t="shared" si="133"/>
        <v>0</v>
      </c>
      <c r="I151" s="38">
        <f t="shared" si="133"/>
        <v>0</v>
      </c>
      <c r="J151" s="38">
        <f t="shared" si="133"/>
        <v>0</v>
      </c>
      <c r="K151" s="38">
        <f t="shared" si="133"/>
        <v>0</v>
      </c>
      <c r="L151" s="38">
        <f t="shared" si="133"/>
        <v>0</v>
      </c>
      <c r="M151" s="38">
        <f t="shared" si="133"/>
        <v>0</v>
      </c>
      <c r="N151" s="38">
        <f t="shared" si="133"/>
        <v>0</v>
      </c>
      <c r="O151" s="46">
        <f t="shared" si="131"/>
        <v>7500</v>
      </c>
    </row>
    <row r="152" spans="1:15" ht="15" outlineLevel="1" thickBot="1" x14ac:dyDescent="0.25">
      <c r="A152" s="20"/>
      <c r="B152" s="267"/>
      <c r="C152" s="18"/>
      <c r="D152" s="271" t="s">
        <v>82</v>
      </c>
      <c r="E152" s="272"/>
      <c r="F152" s="39">
        <f t="shared" ref="F152" si="134">F151+F148</f>
        <v>14000</v>
      </c>
      <c r="G152" s="39">
        <f t="shared" ref="G152:N152" si="135">G151+G148</f>
        <v>0</v>
      </c>
      <c r="H152" s="39">
        <f t="shared" si="135"/>
        <v>0</v>
      </c>
      <c r="I152" s="39">
        <f t="shared" si="135"/>
        <v>0</v>
      </c>
      <c r="J152" s="39">
        <f t="shared" si="135"/>
        <v>0</v>
      </c>
      <c r="K152" s="39">
        <f t="shared" si="135"/>
        <v>0</v>
      </c>
      <c r="L152" s="39">
        <f t="shared" si="135"/>
        <v>13000</v>
      </c>
      <c r="M152" s="39">
        <f t="shared" si="135"/>
        <v>13000</v>
      </c>
      <c r="N152" s="39">
        <f t="shared" si="135"/>
        <v>6500</v>
      </c>
      <c r="O152" s="45">
        <f t="shared" si="131"/>
        <v>46500</v>
      </c>
    </row>
    <row r="153" spans="1:15" ht="15" outlineLevel="1" thickBot="1" x14ac:dyDescent="0.25">
      <c r="A153" s="20"/>
      <c r="B153" s="267"/>
      <c r="C153" s="28">
        <v>0.25</v>
      </c>
      <c r="D153" s="14" t="s">
        <v>83</v>
      </c>
      <c r="E153" s="33"/>
      <c r="F153" s="38">
        <f>F152*$C$153</f>
        <v>3500</v>
      </c>
      <c r="G153" s="38">
        <f t="shared" ref="G153:N153" si="136">G152*$C$153</f>
        <v>0</v>
      </c>
      <c r="H153" s="38">
        <f t="shared" si="136"/>
        <v>0</v>
      </c>
      <c r="I153" s="38">
        <f t="shared" si="136"/>
        <v>0</v>
      </c>
      <c r="J153" s="38">
        <f t="shared" si="136"/>
        <v>0</v>
      </c>
      <c r="K153" s="38">
        <f t="shared" si="136"/>
        <v>0</v>
      </c>
      <c r="L153" s="38">
        <f t="shared" si="136"/>
        <v>3250</v>
      </c>
      <c r="M153" s="38">
        <f t="shared" si="136"/>
        <v>3250</v>
      </c>
      <c r="N153" s="38">
        <f t="shared" si="136"/>
        <v>1625</v>
      </c>
      <c r="O153" s="46">
        <f t="shared" si="131"/>
        <v>11625</v>
      </c>
    </row>
    <row r="154" spans="1:15" outlineLevel="1" x14ac:dyDescent="0.2">
      <c r="A154" s="20"/>
      <c r="B154" s="267"/>
      <c r="C154" s="18"/>
      <c r="D154" s="271" t="s">
        <v>84</v>
      </c>
      <c r="E154" s="272"/>
      <c r="F154" s="39">
        <f t="shared" ref="F154" si="137">F152+F153</f>
        <v>17500</v>
      </c>
      <c r="G154" s="39">
        <f t="shared" ref="G154:N154" si="138">G152+G153</f>
        <v>0</v>
      </c>
      <c r="H154" s="39">
        <f t="shared" si="138"/>
        <v>0</v>
      </c>
      <c r="I154" s="39">
        <f t="shared" si="138"/>
        <v>0</v>
      </c>
      <c r="J154" s="39">
        <f t="shared" si="138"/>
        <v>0</v>
      </c>
      <c r="K154" s="39">
        <f t="shared" si="138"/>
        <v>0</v>
      </c>
      <c r="L154" s="39">
        <f t="shared" si="138"/>
        <v>16250</v>
      </c>
      <c r="M154" s="39">
        <f t="shared" si="138"/>
        <v>16250</v>
      </c>
      <c r="N154" s="39">
        <f t="shared" si="138"/>
        <v>8125</v>
      </c>
      <c r="O154" s="45">
        <f t="shared" si="131"/>
        <v>58125</v>
      </c>
    </row>
    <row r="155" spans="1:15" ht="15" outlineLevel="1" thickBot="1" x14ac:dyDescent="0.25">
      <c r="A155" s="21"/>
      <c r="B155" s="268"/>
      <c r="C155" s="19"/>
      <c r="D155" s="15" t="s">
        <v>85</v>
      </c>
      <c r="E155" s="34"/>
      <c r="F155" s="40">
        <v>0</v>
      </c>
      <c r="G155" s="40">
        <v>0</v>
      </c>
      <c r="H155" s="40">
        <v>0</v>
      </c>
      <c r="I155" s="40">
        <v>0</v>
      </c>
      <c r="J155" s="40">
        <v>0</v>
      </c>
      <c r="K155" s="40">
        <v>0</v>
      </c>
      <c r="L155" s="40">
        <v>0</v>
      </c>
      <c r="M155" s="40">
        <v>0</v>
      </c>
      <c r="N155" s="40">
        <v>0</v>
      </c>
      <c r="O155" s="47">
        <f t="shared" si="131"/>
        <v>0</v>
      </c>
    </row>
    <row r="156" spans="1:15" outlineLevel="1" x14ac:dyDescent="0.2">
      <c r="A156" s="20"/>
      <c r="B156" s="23"/>
      <c r="C156" s="18"/>
      <c r="D156" s="262" t="s">
        <v>75</v>
      </c>
      <c r="E156" s="263"/>
      <c r="F156" s="42">
        <f t="shared" ref="F156:N156" si="139">F154+F155</f>
        <v>17500</v>
      </c>
      <c r="G156" s="42">
        <f t="shared" si="139"/>
        <v>0</v>
      </c>
      <c r="H156" s="42">
        <f t="shared" si="139"/>
        <v>0</v>
      </c>
      <c r="I156" s="42">
        <f t="shared" si="139"/>
        <v>0</v>
      </c>
      <c r="J156" s="42">
        <f t="shared" si="139"/>
        <v>0</v>
      </c>
      <c r="K156" s="42">
        <f t="shared" si="139"/>
        <v>0</v>
      </c>
      <c r="L156" s="42">
        <f t="shared" si="139"/>
        <v>16250</v>
      </c>
      <c r="M156" s="42">
        <f t="shared" si="139"/>
        <v>16250</v>
      </c>
      <c r="N156" s="42">
        <f t="shared" si="139"/>
        <v>8125</v>
      </c>
      <c r="O156" s="186">
        <f t="shared" si="131"/>
        <v>58125</v>
      </c>
    </row>
    <row r="157" spans="1:15" ht="15" outlineLevel="1" thickBot="1" x14ac:dyDescent="0.25">
      <c r="C157" s="11">
        <v>1</v>
      </c>
      <c r="D157" s="264" t="s">
        <v>86</v>
      </c>
      <c r="E157" s="265"/>
      <c r="F157" s="90">
        <f>F156*$C$157</f>
        <v>17500</v>
      </c>
      <c r="G157" s="90">
        <f t="shared" ref="G157:N157" si="140">G156*$C$157</f>
        <v>0</v>
      </c>
      <c r="H157" s="90">
        <f t="shared" si="140"/>
        <v>0</v>
      </c>
      <c r="I157" s="90">
        <f t="shared" si="140"/>
        <v>0</v>
      </c>
      <c r="J157" s="90">
        <f t="shared" si="140"/>
        <v>0</v>
      </c>
      <c r="K157" s="90">
        <f t="shared" si="140"/>
        <v>0</v>
      </c>
      <c r="L157" s="90">
        <f t="shared" si="140"/>
        <v>16250</v>
      </c>
      <c r="M157" s="90">
        <f t="shared" si="140"/>
        <v>16250</v>
      </c>
      <c r="N157" s="90">
        <f t="shared" si="140"/>
        <v>8125</v>
      </c>
      <c r="O157" s="189">
        <f t="shared" si="131"/>
        <v>58125</v>
      </c>
    </row>
    <row r="158" spans="1:15" ht="5" customHeight="1" outlineLevel="1" thickBot="1" x14ac:dyDescent="0.25">
      <c r="C158" s="11"/>
      <c r="F158" s="35"/>
      <c r="G158" s="10"/>
      <c r="H158" s="35"/>
      <c r="I158" s="10"/>
      <c r="J158" s="35"/>
      <c r="K158" s="10"/>
      <c r="L158" s="10"/>
      <c r="M158" s="10"/>
      <c r="N158" s="10"/>
      <c r="O158" s="8"/>
    </row>
    <row r="159" spans="1:15" ht="15" outlineLevel="1" thickBot="1" x14ac:dyDescent="0.25">
      <c r="A159" s="26">
        <v>15</v>
      </c>
      <c r="B159" s="266" t="str">
        <f>'PMs_Personnel costs'!B17</f>
        <v>IYHO</v>
      </c>
      <c r="C159" s="25"/>
      <c r="D159" s="12" t="s">
        <v>78</v>
      </c>
      <c r="E159" s="31"/>
      <c r="F159" s="36">
        <f>'PMs_Personnel costs'!Q17</f>
        <v>6500</v>
      </c>
      <c r="G159" s="36">
        <f>'PMs_Personnel costs'!R17</f>
        <v>0</v>
      </c>
      <c r="H159" s="36">
        <f>'PMs_Personnel costs'!S17</f>
        <v>0</v>
      </c>
      <c r="I159" s="36">
        <f>'PMs_Personnel costs'!T17</f>
        <v>0</v>
      </c>
      <c r="J159" s="36">
        <f>'PMs_Personnel costs'!U17</f>
        <v>0</v>
      </c>
      <c r="K159" s="36">
        <f>'PMs_Personnel costs'!V17</f>
        <v>0</v>
      </c>
      <c r="L159" s="36">
        <f>'PMs_Personnel costs'!W17</f>
        <v>13000</v>
      </c>
      <c r="M159" s="36">
        <f>'PMs_Personnel costs'!X17</f>
        <v>13000</v>
      </c>
      <c r="N159" s="36">
        <f>'PMs_Personnel costs'!Y17</f>
        <v>6500</v>
      </c>
      <c r="O159" s="44">
        <f t="shared" ref="O159:O168" si="141">SUM(F159:N159)</f>
        <v>39000</v>
      </c>
    </row>
    <row r="160" spans="1:15" outlineLevel="1" x14ac:dyDescent="0.2">
      <c r="A160" s="20"/>
      <c r="B160" s="267"/>
      <c r="C160" s="18"/>
      <c r="D160" s="269" t="s">
        <v>79</v>
      </c>
      <c r="E160" s="270"/>
      <c r="F160" s="37">
        <f>'Travel costs'!E27</f>
        <v>7500</v>
      </c>
      <c r="G160" s="37">
        <f>'Travel costs'!F27</f>
        <v>0</v>
      </c>
      <c r="H160" s="37">
        <f>'Travel costs'!G27</f>
        <v>0</v>
      </c>
      <c r="I160" s="37">
        <f>'Travel costs'!H27</f>
        <v>0</v>
      </c>
      <c r="J160" s="37">
        <f>'Travel costs'!I27</f>
        <v>0</v>
      </c>
      <c r="K160" s="37">
        <f>'Travel costs'!J27</f>
        <v>0</v>
      </c>
      <c r="L160" s="37">
        <f>'Travel costs'!K27</f>
        <v>0</v>
      </c>
      <c r="M160" s="37">
        <f>'Travel costs'!L27</f>
        <v>0</v>
      </c>
      <c r="N160" s="37">
        <f>'Travel costs'!M27</f>
        <v>0</v>
      </c>
      <c r="O160" s="45">
        <f t="shared" si="141"/>
        <v>7500</v>
      </c>
    </row>
    <row r="161" spans="1:15" outlineLevel="1" x14ac:dyDescent="0.2">
      <c r="A161" s="20"/>
      <c r="B161" s="267"/>
      <c r="C161" s="18"/>
      <c r="D161" s="269" t="s">
        <v>80</v>
      </c>
      <c r="E161" s="270"/>
      <c r="F161" s="37">
        <f>'Other costs'!E59</f>
        <v>0</v>
      </c>
      <c r="G161" s="37">
        <f>'Other costs'!F59</f>
        <v>0</v>
      </c>
      <c r="H161" s="37">
        <f>'Other costs'!G59</f>
        <v>0</v>
      </c>
      <c r="I161" s="37">
        <f>'Other costs'!H59</f>
        <v>0</v>
      </c>
      <c r="J161" s="37">
        <f>'Other costs'!I59</f>
        <v>0</v>
      </c>
      <c r="K161" s="37">
        <f>'Other costs'!J59</f>
        <v>0</v>
      </c>
      <c r="L161" s="37">
        <f>'Other costs'!K59</f>
        <v>0</v>
      </c>
      <c r="M161" s="37">
        <f>'Other costs'!L59</f>
        <v>0</v>
      </c>
      <c r="N161" s="37">
        <f>'Other costs'!M59</f>
        <v>0</v>
      </c>
      <c r="O161" s="45">
        <f t="shared" si="141"/>
        <v>0</v>
      </c>
    </row>
    <row r="162" spans="1:15" outlineLevel="1" x14ac:dyDescent="0.2">
      <c r="A162" s="20"/>
      <c r="B162" s="267"/>
      <c r="C162" s="18"/>
      <c r="D162" s="13" t="s">
        <v>81</v>
      </c>
      <c r="E162" s="32"/>
      <c r="F162" s="38">
        <f t="shared" ref="F162" si="142">F160+F161</f>
        <v>7500</v>
      </c>
      <c r="G162" s="38">
        <f t="shared" ref="G162:N162" si="143">G160+G161</f>
        <v>0</v>
      </c>
      <c r="H162" s="38">
        <f t="shared" si="143"/>
        <v>0</v>
      </c>
      <c r="I162" s="38">
        <f t="shared" si="143"/>
        <v>0</v>
      </c>
      <c r="J162" s="38">
        <f t="shared" si="143"/>
        <v>0</v>
      </c>
      <c r="K162" s="38">
        <f t="shared" si="143"/>
        <v>0</v>
      </c>
      <c r="L162" s="38">
        <f t="shared" si="143"/>
        <v>0</v>
      </c>
      <c r="M162" s="38">
        <f t="shared" si="143"/>
        <v>0</v>
      </c>
      <c r="N162" s="38">
        <f t="shared" si="143"/>
        <v>0</v>
      </c>
      <c r="O162" s="46">
        <f t="shared" si="141"/>
        <v>7500</v>
      </c>
    </row>
    <row r="163" spans="1:15" ht="15" outlineLevel="1" thickBot="1" x14ac:dyDescent="0.25">
      <c r="A163" s="20"/>
      <c r="B163" s="267"/>
      <c r="C163" s="18"/>
      <c r="D163" s="271" t="s">
        <v>82</v>
      </c>
      <c r="E163" s="272"/>
      <c r="F163" s="39">
        <f t="shared" ref="F163" si="144">F162+F159</f>
        <v>14000</v>
      </c>
      <c r="G163" s="39">
        <f t="shared" ref="G163:N163" si="145">G162+G159</f>
        <v>0</v>
      </c>
      <c r="H163" s="39">
        <f t="shared" si="145"/>
        <v>0</v>
      </c>
      <c r="I163" s="39">
        <f t="shared" si="145"/>
        <v>0</v>
      </c>
      <c r="J163" s="39">
        <f t="shared" si="145"/>
        <v>0</v>
      </c>
      <c r="K163" s="39">
        <f t="shared" si="145"/>
        <v>0</v>
      </c>
      <c r="L163" s="39">
        <f t="shared" si="145"/>
        <v>13000</v>
      </c>
      <c r="M163" s="39">
        <f t="shared" si="145"/>
        <v>13000</v>
      </c>
      <c r="N163" s="39">
        <f t="shared" si="145"/>
        <v>6500</v>
      </c>
      <c r="O163" s="45">
        <f t="shared" si="141"/>
        <v>46500</v>
      </c>
    </row>
    <row r="164" spans="1:15" ht="15" outlineLevel="1" thickBot="1" x14ac:dyDescent="0.25">
      <c r="A164" s="20"/>
      <c r="B164" s="267"/>
      <c r="C164" s="28">
        <v>0.25</v>
      </c>
      <c r="D164" s="14" t="s">
        <v>83</v>
      </c>
      <c r="E164" s="33"/>
      <c r="F164" s="38">
        <f>F163*$C$164</f>
        <v>3500</v>
      </c>
      <c r="G164" s="38">
        <f t="shared" ref="G164:N164" si="146">G163*$C$164</f>
        <v>0</v>
      </c>
      <c r="H164" s="38">
        <f t="shared" si="146"/>
        <v>0</v>
      </c>
      <c r="I164" s="38">
        <f t="shared" si="146"/>
        <v>0</v>
      </c>
      <c r="J164" s="38">
        <f t="shared" si="146"/>
        <v>0</v>
      </c>
      <c r="K164" s="38">
        <f t="shared" si="146"/>
        <v>0</v>
      </c>
      <c r="L164" s="38">
        <f t="shared" si="146"/>
        <v>3250</v>
      </c>
      <c r="M164" s="38">
        <f t="shared" si="146"/>
        <v>3250</v>
      </c>
      <c r="N164" s="38">
        <f t="shared" si="146"/>
        <v>1625</v>
      </c>
      <c r="O164" s="46">
        <f t="shared" si="141"/>
        <v>11625</v>
      </c>
    </row>
    <row r="165" spans="1:15" outlineLevel="1" x14ac:dyDescent="0.2">
      <c r="A165" s="20"/>
      <c r="B165" s="267"/>
      <c r="C165" s="18"/>
      <c r="D165" s="271" t="s">
        <v>84</v>
      </c>
      <c r="E165" s="272"/>
      <c r="F165" s="39">
        <f t="shared" ref="F165" si="147">F163+F164</f>
        <v>17500</v>
      </c>
      <c r="G165" s="39">
        <f t="shared" ref="G165:N165" si="148">G163+G164</f>
        <v>0</v>
      </c>
      <c r="H165" s="39">
        <f t="shared" si="148"/>
        <v>0</v>
      </c>
      <c r="I165" s="39">
        <f t="shared" si="148"/>
        <v>0</v>
      </c>
      <c r="J165" s="39">
        <f t="shared" si="148"/>
        <v>0</v>
      </c>
      <c r="K165" s="39">
        <f t="shared" si="148"/>
        <v>0</v>
      </c>
      <c r="L165" s="39">
        <f t="shared" si="148"/>
        <v>16250</v>
      </c>
      <c r="M165" s="39">
        <f t="shared" si="148"/>
        <v>16250</v>
      </c>
      <c r="N165" s="39">
        <f t="shared" si="148"/>
        <v>8125</v>
      </c>
      <c r="O165" s="45">
        <f t="shared" si="141"/>
        <v>58125</v>
      </c>
    </row>
    <row r="166" spans="1:15" ht="15" outlineLevel="1" thickBot="1" x14ac:dyDescent="0.25">
      <c r="A166" s="21"/>
      <c r="B166" s="268"/>
      <c r="C166" s="19"/>
      <c r="D166" s="15" t="s">
        <v>85</v>
      </c>
      <c r="E166" s="34"/>
      <c r="F166" s="40">
        <v>0</v>
      </c>
      <c r="G166" s="40">
        <v>0</v>
      </c>
      <c r="H166" s="40">
        <v>0</v>
      </c>
      <c r="I166" s="40">
        <v>0</v>
      </c>
      <c r="J166" s="40">
        <v>0</v>
      </c>
      <c r="K166" s="40">
        <v>0</v>
      </c>
      <c r="L166" s="40">
        <v>0</v>
      </c>
      <c r="M166" s="40">
        <v>0</v>
      </c>
      <c r="N166" s="40">
        <v>0</v>
      </c>
      <c r="O166" s="47">
        <f t="shared" si="141"/>
        <v>0</v>
      </c>
    </row>
    <row r="167" spans="1:15" outlineLevel="1" x14ac:dyDescent="0.2">
      <c r="A167" s="20"/>
      <c r="B167" s="23"/>
      <c r="C167" s="18"/>
      <c r="D167" s="262" t="s">
        <v>75</v>
      </c>
      <c r="E167" s="263"/>
      <c r="F167" s="42">
        <f>F165+F166</f>
        <v>17500</v>
      </c>
      <c r="G167" s="42">
        <f t="shared" ref="G167:N167" si="149">G165+G166</f>
        <v>0</v>
      </c>
      <c r="H167" s="42">
        <f t="shared" si="149"/>
        <v>0</v>
      </c>
      <c r="I167" s="42">
        <f t="shared" si="149"/>
        <v>0</v>
      </c>
      <c r="J167" s="42">
        <f t="shared" si="149"/>
        <v>0</v>
      </c>
      <c r="K167" s="42">
        <f t="shared" si="149"/>
        <v>0</v>
      </c>
      <c r="L167" s="42">
        <f t="shared" si="149"/>
        <v>16250</v>
      </c>
      <c r="M167" s="42">
        <f t="shared" si="149"/>
        <v>16250</v>
      </c>
      <c r="N167" s="42">
        <f t="shared" si="149"/>
        <v>8125</v>
      </c>
      <c r="O167" s="186">
        <f t="shared" si="141"/>
        <v>58125</v>
      </c>
    </row>
    <row r="168" spans="1:15" ht="15" outlineLevel="1" thickBot="1" x14ac:dyDescent="0.25">
      <c r="C168" s="11">
        <v>1</v>
      </c>
      <c r="D168" s="264" t="s">
        <v>86</v>
      </c>
      <c r="E168" s="265"/>
      <c r="F168" s="90">
        <f>F167*$C$168</f>
        <v>17500</v>
      </c>
      <c r="G168" s="90">
        <f t="shared" ref="G168:N168" si="150">G167*$C$168</f>
        <v>0</v>
      </c>
      <c r="H168" s="90">
        <f t="shared" si="150"/>
        <v>0</v>
      </c>
      <c r="I168" s="90">
        <f t="shared" si="150"/>
        <v>0</v>
      </c>
      <c r="J168" s="90">
        <f t="shared" si="150"/>
        <v>0</v>
      </c>
      <c r="K168" s="90">
        <f t="shared" si="150"/>
        <v>0</v>
      </c>
      <c r="L168" s="90">
        <f t="shared" si="150"/>
        <v>16250</v>
      </c>
      <c r="M168" s="90">
        <f t="shared" si="150"/>
        <v>16250</v>
      </c>
      <c r="N168" s="90">
        <f t="shared" si="150"/>
        <v>8125</v>
      </c>
      <c r="O168" s="189">
        <f t="shared" si="141"/>
        <v>58125</v>
      </c>
    </row>
    <row r="169" spans="1:15" ht="5" customHeight="1" outlineLevel="1" thickBot="1" x14ac:dyDescent="0.25">
      <c r="C169" s="11"/>
      <c r="D169" s="131"/>
      <c r="E169" s="131"/>
      <c r="F169" s="132"/>
      <c r="G169" s="133"/>
      <c r="H169" s="132"/>
      <c r="I169" s="133"/>
      <c r="J169" s="132"/>
      <c r="K169" s="133"/>
      <c r="L169" s="133"/>
      <c r="M169" s="133"/>
      <c r="N169" s="133"/>
      <c r="O169" s="187"/>
    </row>
    <row r="170" spans="1:15" ht="15" hidden="1" outlineLevel="1" thickBot="1" x14ac:dyDescent="0.25">
      <c r="A170" s="26">
        <v>16</v>
      </c>
      <c r="B170" s="266" t="str">
        <f>'PMs_Personnel costs'!B18</f>
        <v>PRESS</v>
      </c>
      <c r="C170" s="25"/>
      <c r="D170" s="12" t="s">
        <v>78</v>
      </c>
      <c r="E170" s="31"/>
      <c r="F170" s="36">
        <f>'PMs_Personnel costs'!Q18</f>
        <v>6500</v>
      </c>
      <c r="G170" s="36">
        <f>'PMs_Personnel costs'!R18</f>
        <v>0</v>
      </c>
      <c r="H170" s="36">
        <f>'PMs_Personnel costs'!S18</f>
        <v>0</v>
      </c>
      <c r="I170" s="36">
        <f>'PMs_Personnel costs'!T18</f>
        <v>0</v>
      </c>
      <c r="J170" s="36">
        <f>'PMs_Personnel costs'!U18</f>
        <v>0</v>
      </c>
      <c r="K170" s="36">
        <f>'PMs_Personnel costs'!V18</f>
        <v>0</v>
      </c>
      <c r="L170" s="36">
        <f>'PMs_Personnel costs'!W18</f>
        <v>13000</v>
      </c>
      <c r="M170" s="36">
        <f>'PMs_Personnel costs'!X18</f>
        <v>13000</v>
      </c>
      <c r="N170" s="36">
        <f>'PMs_Personnel costs'!Y18</f>
        <v>6500</v>
      </c>
      <c r="O170" s="44">
        <f t="shared" ref="O170:O179" si="151">SUM(F170:N170)</f>
        <v>39000</v>
      </c>
    </row>
    <row r="171" spans="1:15" hidden="1" outlineLevel="1" x14ac:dyDescent="0.2">
      <c r="A171" s="20"/>
      <c r="B171" s="267"/>
      <c r="C171" s="18"/>
      <c r="D171" s="269" t="s">
        <v>79</v>
      </c>
      <c r="E171" s="270"/>
      <c r="F171" s="37">
        <f>'Travel costs'!E28</f>
        <v>7500</v>
      </c>
      <c r="G171" s="37">
        <f>'Travel costs'!F28</f>
        <v>0</v>
      </c>
      <c r="H171" s="37">
        <f>'Travel costs'!G28</f>
        <v>0</v>
      </c>
      <c r="I171" s="37">
        <f>'Travel costs'!H28</f>
        <v>0</v>
      </c>
      <c r="J171" s="37">
        <f>'Travel costs'!I28</f>
        <v>0</v>
      </c>
      <c r="K171" s="37">
        <f>'Travel costs'!J28</f>
        <v>0</v>
      </c>
      <c r="L171" s="37">
        <f>'Travel costs'!K28</f>
        <v>0</v>
      </c>
      <c r="M171" s="37">
        <f>'Travel costs'!L28</f>
        <v>0</v>
      </c>
      <c r="N171" s="37">
        <f>'Travel costs'!M28</f>
        <v>0</v>
      </c>
      <c r="O171" s="45">
        <f t="shared" si="151"/>
        <v>7500</v>
      </c>
    </row>
    <row r="172" spans="1:15" hidden="1" outlineLevel="1" x14ac:dyDescent="0.2">
      <c r="A172" s="20"/>
      <c r="B172" s="267"/>
      <c r="C172" s="18"/>
      <c r="D172" s="269" t="s">
        <v>80</v>
      </c>
      <c r="E172" s="270"/>
      <c r="F172" s="37">
        <f>'Other costs'!E63</f>
        <v>0</v>
      </c>
      <c r="G172" s="37">
        <f>'Other costs'!F63</f>
        <v>0</v>
      </c>
      <c r="H172" s="37">
        <f>'Other costs'!G63</f>
        <v>0</v>
      </c>
      <c r="I172" s="37">
        <f>'Other costs'!H63</f>
        <v>0</v>
      </c>
      <c r="J172" s="37">
        <f>'Other costs'!I63</f>
        <v>0</v>
      </c>
      <c r="K172" s="37">
        <f>'Other costs'!J63</f>
        <v>0</v>
      </c>
      <c r="L172" s="37">
        <f>'Other costs'!K63</f>
        <v>0</v>
      </c>
      <c r="M172" s="37">
        <f>'Other costs'!L63</f>
        <v>0</v>
      </c>
      <c r="N172" s="37">
        <f>'Other costs'!M63</f>
        <v>0</v>
      </c>
      <c r="O172" s="45">
        <f t="shared" si="151"/>
        <v>0</v>
      </c>
    </row>
    <row r="173" spans="1:15" hidden="1" outlineLevel="1" x14ac:dyDescent="0.2">
      <c r="A173" s="20"/>
      <c r="B173" s="267"/>
      <c r="C173" s="18"/>
      <c r="D173" s="13" t="s">
        <v>81</v>
      </c>
      <c r="E173" s="32"/>
      <c r="F173" s="38">
        <f t="shared" ref="F173" si="152">F171+F172</f>
        <v>7500</v>
      </c>
      <c r="G173" s="38">
        <f t="shared" ref="G173:N173" si="153">G171+G172</f>
        <v>0</v>
      </c>
      <c r="H173" s="38">
        <f t="shared" si="153"/>
        <v>0</v>
      </c>
      <c r="I173" s="38">
        <f t="shared" si="153"/>
        <v>0</v>
      </c>
      <c r="J173" s="38">
        <f t="shared" si="153"/>
        <v>0</v>
      </c>
      <c r="K173" s="38">
        <f t="shared" si="153"/>
        <v>0</v>
      </c>
      <c r="L173" s="38">
        <f t="shared" si="153"/>
        <v>0</v>
      </c>
      <c r="M173" s="38">
        <f t="shared" si="153"/>
        <v>0</v>
      </c>
      <c r="N173" s="38">
        <f t="shared" si="153"/>
        <v>0</v>
      </c>
      <c r="O173" s="46">
        <f t="shared" si="151"/>
        <v>7500</v>
      </c>
    </row>
    <row r="174" spans="1:15" ht="15" hidden="1" outlineLevel="1" thickBot="1" x14ac:dyDescent="0.25">
      <c r="A174" s="20"/>
      <c r="B174" s="267"/>
      <c r="C174" s="18"/>
      <c r="D174" s="271" t="s">
        <v>82</v>
      </c>
      <c r="E174" s="272"/>
      <c r="F174" s="39">
        <f t="shared" ref="F174" si="154">F173+F170</f>
        <v>14000</v>
      </c>
      <c r="G174" s="39">
        <f t="shared" ref="G174:N174" si="155">G173+G170</f>
        <v>0</v>
      </c>
      <c r="H174" s="39">
        <f t="shared" si="155"/>
        <v>0</v>
      </c>
      <c r="I174" s="39">
        <f t="shared" si="155"/>
        <v>0</v>
      </c>
      <c r="J174" s="39">
        <f t="shared" si="155"/>
        <v>0</v>
      </c>
      <c r="K174" s="39">
        <f t="shared" si="155"/>
        <v>0</v>
      </c>
      <c r="L174" s="39">
        <f t="shared" si="155"/>
        <v>13000</v>
      </c>
      <c r="M174" s="39">
        <f t="shared" si="155"/>
        <v>13000</v>
      </c>
      <c r="N174" s="39">
        <f t="shared" si="155"/>
        <v>6500</v>
      </c>
      <c r="O174" s="45">
        <f t="shared" si="151"/>
        <v>46500</v>
      </c>
    </row>
    <row r="175" spans="1:15" ht="15" hidden="1" outlineLevel="1" thickBot="1" x14ac:dyDescent="0.25">
      <c r="A175" s="20"/>
      <c r="B175" s="267"/>
      <c r="C175" s="28">
        <v>0.25</v>
      </c>
      <c r="D175" s="14" t="s">
        <v>83</v>
      </c>
      <c r="E175" s="33"/>
      <c r="F175" s="38">
        <f>F174*$C$175</f>
        <v>3500</v>
      </c>
      <c r="G175" s="38">
        <f t="shared" ref="G175:N175" si="156">G174*$C$175</f>
        <v>0</v>
      </c>
      <c r="H175" s="38">
        <f t="shared" si="156"/>
        <v>0</v>
      </c>
      <c r="I175" s="38">
        <f t="shared" si="156"/>
        <v>0</v>
      </c>
      <c r="J175" s="38">
        <f t="shared" si="156"/>
        <v>0</v>
      </c>
      <c r="K175" s="38">
        <f t="shared" si="156"/>
        <v>0</v>
      </c>
      <c r="L175" s="38">
        <f t="shared" si="156"/>
        <v>3250</v>
      </c>
      <c r="M175" s="38">
        <f t="shared" si="156"/>
        <v>3250</v>
      </c>
      <c r="N175" s="38">
        <f t="shared" si="156"/>
        <v>1625</v>
      </c>
      <c r="O175" s="46">
        <f t="shared" si="151"/>
        <v>11625</v>
      </c>
    </row>
    <row r="176" spans="1:15" hidden="1" outlineLevel="1" x14ac:dyDescent="0.2">
      <c r="A176" s="20"/>
      <c r="B176" s="267"/>
      <c r="C176" s="18"/>
      <c r="D176" s="271" t="s">
        <v>84</v>
      </c>
      <c r="E176" s="272"/>
      <c r="F176" s="39">
        <f t="shared" ref="F176" si="157">F174+F175</f>
        <v>17500</v>
      </c>
      <c r="G176" s="39">
        <f t="shared" ref="G176:N176" si="158">G174+G175</f>
        <v>0</v>
      </c>
      <c r="H176" s="39">
        <f t="shared" si="158"/>
        <v>0</v>
      </c>
      <c r="I176" s="39">
        <f t="shared" si="158"/>
        <v>0</v>
      </c>
      <c r="J176" s="39">
        <f t="shared" si="158"/>
        <v>0</v>
      </c>
      <c r="K176" s="39">
        <f t="shared" si="158"/>
        <v>0</v>
      </c>
      <c r="L176" s="39">
        <f t="shared" si="158"/>
        <v>16250</v>
      </c>
      <c r="M176" s="39">
        <f t="shared" si="158"/>
        <v>16250</v>
      </c>
      <c r="N176" s="39">
        <f t="shared" si="158"/>
        <v>8125</v>
      </c>
      <c r="O176" s="45">
        <f t="shared" si="151"/>
        <v>58125</v>
      </c>
    </row>
    <row r="177" spans="1:15" ht="15" hidden="1" outlineLevel="1" thickBot="1" x14ac:dyDescent="0.25">
      <c r="A177" s="21"/>
      <c r="B177" s="268"/>
      <c r="C177" s="19"/>
      <c r="D177" s="15" t="s">
        <v>85</v>
      </c>
      <c r="E177" s="34"/>
      <c r="F177" s="40">
        <v>0</v>
      </c>
      <c r="G177" s="40">
        <v>0</v>
      </c>
      <c r="H177" s="40">
        <v>0</v>
      </c>
      <c r="I177" s="40">
        <v>0</v>
      </c>
      <c r="J177" s="40">
        <v>0</v>
      </c>
      <c r="K177" s="40">
        <v>0</v>
      </c>
      <c r="L177" s="40">
        <v>0</v>
      </c>
      <c r="M177" s="40">
        <v>0</v>
      </c>
      <c r="N177" s="40">
        <v>0</v>
      </c>
      <c r="O177" s="47">
        <f t="shared" si="151"/>
        <v>0</v>
      </c>
    </row>
    <row r="178" spans="1:15" hidden="1" outlineLevel="1" x14ac:dyDescent="0.2">
      <c r="A178" s="20"/>
      <c r="B178" s="23"/>
      <c r="C178" s="18"/>
      <c r="D178" s="262" t="s">
        <v>75</v>
      </c>
      <c r="E178" s="263"/>
      <c r="F178" s="42">
        <f t="shared" ref="F178:N178" si="159">F176+F177</f>
        <v>17500</v>
      </c>
      <c r="G178" s="42">
        <f t="shared" si="159"/>
        <v>0</v>
      </c>
      <c r="H178" s="42">
        <f t="shared" si="159"/>
        <v>0</v>
      </c>
      <c r="I178" s="42">
        <f t="shared" si="159"/>
        <v>0</v>
      </c>
      <c r="J178" s="42">
        <f t="shared" si="159"/>
        <v>0</v>
      </c>
      <c r="K178" s="42">
        <f t="shared" si="159"/>
        <v>0</v>
      </c>
      <c r="L178" s="42">
        <f t="shared" si="159"/>
        <v>16250</v>
      </c>
      <c r="M178" s="42">
        <f t="shared" si="159"/>
        <v>16250</v>
      </c>
      <c r="N178" s="42">
        <f t="shared" si="159"/>
        <v>8125</v>
      </c>
      <c r="O178" s="186">
        <f t="shared" si="151"/>
        <v>58125</v>
      </c>
    </row>
    <row r="179" spans="1:15" ht="15" hidden="1" outlineLevel="1" thickBot="1" x14ac:dyDescent="0.25">
      <c r="C179" s="11">
        <v>1</v>
      </c>
      <c r="D179" s="264" t="s">
        <v>86</v>
      </c>
      <c r="E179" s="265"/>
      <c r="F179" s="90">
        <f>F178*$C$179</f>
        <v>17500</v>
      </c>
      <c r="G179" s="90">
        <f t="shared" ref="G179:N179" si="160">G178*$C$179</f>
        <v>0</v>
      </c>
      <c r="H179" s="90">
        <f t="shared" si="160"/>
        <v>0</v>
      </c>
      <c r="I179" s="90">
        <f t="shared" si="160"/>
        <v>0</v>
      </c>
      <c r="J179" s="90">
        <f t="shared" si="160"/>
        <v>0</v>
      </c>
      <c r="K179" s="90">
        <f t="shared" si="160"/>
        <v>0</v>
      </c>
      <c r="L179" s="90">
        <f t="shared" si="160"/>
        <v>16250</v>
      </c>
      <c r="M179" s="90">
        <f t="shared" si="160"/>
        <v>16250</v>
      </c>
      <c r="N179" s="90">
        <f t="shared" si="160"/>
        <v>8125</v>
      </c>
      <c r="O179" s="189">
        <f t="shared" si="151"/>
        <v>58125</v>
      </c>
    </row>
    <row r="180" spans="1:15" ht="5" hidden="1" customHeight="1" outlineLevel="1" thickBot="1" x14ac:dyDescent="0.25">
      <c r="C180" s="11"/>
      <c r="D180" s="131"/>
      <c r="E180" s="131"/>
      <c r="F180" s="132"/>
      <c r="G180" s="133"/>
      <c r="H180" s="132"/>
      <c r="I180" s="133"/>
      <c r="J180" s="132"/>
      <c r="K180" s="133"/>
      <c r="L180" s="133"/>
      <c r="M180" s="133"/>
      <c r="N180" s="133"/>
      <c r="O180" s="187"/>
    </row>
    <row r="181" spans="1:15" ht="15" hidden="1" outlineLevel="1" thickBot="1" x14ac:dyDescent="0.25">
      <c r="A181" s="26">
        <v>17</v>
      </c>
      <c r="B181" s="266" t="str">
        <f>'PMs_Personnel costs'!B19</f>
        <v xml:space="preserve">BGF </v>
      </c>
      <c r="C181" s="25"/>
      <c r="D181" s="12" t="s">
        <v>78</v>
      </c>
      <c r="E181" s="31"/>
      <c r="F181" s="36">
        <f>'PMs_Personnel costs'!Q19</f>
        <v>6500</v>
      </c>
      <c r="G181" s="36">
        <f>'PMs_Personnel costs'!R19</f>
        <v>0</v>
      </c>
      <c r="H181" s="36">
        <f>'PMs_Personnel costs'!S19</f>
        <v>0</v>
      </c>
      <c r="I181" s="36">
        <f>'PMs_Personnel costs'!T19</f>
        <v>0</v>
      </c>
      <c r="J181" s="36">
        <f>'PMs_Personnel costs'!U19</f>
        <v>0</v>
      </c>
      <c r="K181" s="36">
        <f>'PMs_Personnel costs'!V19</f>
        <v>0</v>
      </c>
      <c r="L181" s="36">
        <f>'PMs_Personnel costs'!W19</f>
        <v>13000</v>
      </c>
      <c r="M181" s="36">
        <f>'PMs_Personnel costs'!X19</f>
        <v>13000</v>
      </c>
      <c r="N181" s="36">
        <f>'PMs_Personnel costs'!Y19</f>
        <v>6500</v>
      </c>
      <c r="O181" s="44">
        <f t="shared" ref="O181:O190" si="161">SUM(F181:N181)</f>
        <v>39000</v>
      </c>
    </row>
    <row r="182" spans="1:15" hidden="1" outlineLevel="1" x14ac:dyDescent="0.2">
      <c r="A182" s="20"/>
      <c r="B182" s="267"/>
      <c r="C182" s="18"/>
      <c r="D182" s="269" t="s">
        <v>79</v>
      </c>
      <c r="E182" s="270"/>
      <c r="F182" s="37">
        <f>'Travel costs'!E29</f>
        <v>7500</v>
      </c>
      <c r="G182" s="37">
        <f>'Travel costs'!F29</f>
        <v>0</v>
      </c>
      <c r="H182" s="37">
        <f>'Travel costs'!G29</f>
        <v>0</v>
      </c>
      <c r="I182" s="37">
        <f>'Travel costs'!H29</f>
        <v>0</v>
      </c>
      <c r="J182" s="37">
        <f>'Travel costs'!I29</f>
        <v>0</v>
      </c>
      <c r="K182" s="37">
        <f>'Travel costs'!J29</f>
        <v>0</v>
      </c>
      <c r="L182" s="37">
        <f>'Travel costs'!K29</f>
        <v>0</v>
      </c>
      <c r="M182" s="37">
        <f>'Travel costs'!L29</f>
        <v>0</v>
      </c>
      <c r="N182" s="37">
        <f>'Travel costs'!M29</f>
        <v>0</v>
      </c>
      <c r="O182" s="45">
        <f t="shared" si="161"/>
        <v>7500</v>
      </c>
    </row>
    <row r="183" spans="1:15" hidden="1" outlineLevel="1" x14ac:dyDescent="0.2">
      <c r="A183" s="20"/>
      <c r="B183" s="267"/>
      <c r="C183" s="18"/>
      <c r="D183" s="269" t="s">
        <v>80</v>
      </c>
      <c r="E183" s="270"/>
      <c r="F183" s="37">
        <f>'Other costs'!E67</f>
        <v>0</v>
      </c>
      <c r="G183" s="37">
        <f>'Other costs'!F67</f>
        <v>0</v>
      </c>
      <c r="H183" s="37">
        <f>'Other costs'!G67</f>
        <v>0</v>
      </c>
      <c r="I183" s="37">
        <f>'Other costs'!H67</f>
        <v>0</v>
      </c>
      <c r="J183" s="37">
        <f>'Other costs'!I67</f>
        <v>0</v>
      </c>
      <c r="K183" s="37">
        <f>'Other costs'!J67</f>
        <v>0</v>
      </c>
      <c r="L183" s="37">
        <f>'Other costs'!K67</f>
        <v>0</v>
      </c>
      <c r="M183" s="37">
        <f>'Other costs'!L67</f>
        <v>0</v>
      </c>
      <c r="N183" s="37">
        <f>'Other costs'!M67</f>
        <v>0</v>
      </c>
      <c r="O183" s="45">
        <f t="shared" si="161"/>
        <v>0</v>
      </c>
    </row>
    <row r="184" spans="1:15" hidden="1" outlineLevel="1" x14ac:dyDescent="0.2">
      <c r="A184" s="20"/>
      <c r="B184" s="267"/>
      <c r="C184" s="18"/>
      <c r="D184" s="13" t="s">
        <v>81</v>
      </c>
      <c r="E184" s="32"/>
      <c r="F184" s="38">
        <f t="shared" ref="F184" si="162">F182+F183</f>
        <v>7500</v>
      </c>
      <c r="G184" s="38">
        <f t="shared" ref="G184:N184" si="163">G182+G183</f>
        <v>0</v>
      </c>
      <c r="H184" s="38">
        <f t="shared" si="163"/>
        <v>0</v>
      </c>
      <c r="I184" s="38">
        <f t="shared" si="163"/>
        <v>0</v>
      </c>
      <c r="J184" s="38">
        <f t="shared" si="163"/>
        <v>0</v>
      </c>
      <c r="K184" s="38">
        <f t="shared" si="163"/>
        <v>0</v>
      </c>
      <c r="L184" s="38">
        <f t="shared" si="163"/>
        <v>0</v>
      </c>
      <c r="M184" s="38">
        <f t="shared" si="163"/>
        <v>0</v>
      </c>
      <c r="N184" s="38">
        <f t="shared" si="163"/>
        <v>0</v>
      </c>
      <c r="O184" s="46">
        <f t="shared" si="161"/>
        <v>7500</v>
      </c>
    </row>
    <row r="185" spans="1:15" ht="15" hidden="1" outlineLevel="1" thickBot="1" x14ac:dyDescent="0.25">
      <c r="A185" s="20"/>
      <c r="B185" s="267"/>
      <c r="C185" s="18"/>
      <c r="D185" s="271" t="s">
        <v>82</v>
      </c>
      <c r="E185" s="272"/>
      <c r="F185" s="39">
        <f t="shared" ref="F185" si="164">F184+F181</f>
        <v>14000</v>
      </c>
      <c r="G185" s="39">
        <f t="shared" ref="G185:N185" si="165">G184+G181</f>
        <v>0</v>
      </c>
      <c r="H185" s="39">
        <f t="shared" si="165"/>
        <v>0</v>
      </c>
      <c r="I185" s="39">
        <f t="shared" si="165"/>
        <v>0</v>
      </c>
      <c r="J185" s="39">
        <f t="shared" si="165"/>
        <v>0</v>
      </c>
      <c r="K185" s="39">
        <f t="shared" si="165"/>
        <v>0</v>
      </c>
      <c r="L185" s="39">
        <f t="shared" si="165"/>
        <v>13000</v>
      </c>
      <c r="M185" s="39">
        <f t="shared" si="165"/>
        <v>13000</v>
      </c>
      <c r="N185" s="39">
        <f t="shared" si="165"/>
        <v>6500</v>
      </c>
      <c r="O185" s="45">
        <f t="shared" si="161"/>
        <v>46500</v>
      </c>
    </row>
    <row r="186" spans="1:15" ht="15" hidden="1" outlineLevel="1" thickBot="1" x14ac:dyDescent="0.25">
      <c r="A186" s="20"/>
      <c r="B186" s="267"/>
      <c r="C186" s="28">
        <v>0.25</v>
      </c>
      <c r="D186" s="14" t="s">
        <v>83</v>
      </c>
      <c r="E186" s="33"/>
      <c r="F186" s="38">
        <f>F185*$C$186</f>
        <v>3500</v>
      </c>
      <c r="G186" s="38">
        <f t="shared" ref="G186:N186" si="166">G185*$C$186</f>
        <v>0</v>
      </c>
      <c r="H186" s="38">
        <f t="shared" si="166"/>
        <v>0</v>
      </c>
      <c r="I186" s="38">
        <f t="shared" si="166"/>
        <v>0</v>
      </c>
      <c r="J186" s="38">
        <f t="shared" si="166"/>
        <v>0</v>
      </c>
      <c r="K186" s="38">
        <f t="shared" si="166"/>
        <v>0</v>
      </c>
      <c r="L186" s="38">
        <f t="shared" si="166"/>
        <v>3250</v>
      </c>
      <c r="M186" s="38">
        <f t="shared" si="166"/>
        <v>3250</v>
      </c>
      <c r="N186" s="38">
        <f t="shared" si="166"/>
        <v>1625</v>
      </c>
      <c r="O186" s="46">
        <f t="shared" si="161"/>
        <v>11625</v>
      </c>
    </row>
    <row r="187" spans="1:15" hidden="1" outlineLevel="1" x14ac:dyDescent="0.2">
      <c r="A187" s="20"/>
      <c r="B187" s="267"/>
      <c r="C187" s="18"/>
      <c r="D187" s="271" t="s">
        <v>84</v>
      </c>
      <c r="E187" s="272"/>
      <c r="F187" s="39">
        <f t="shared" ref="F187" si="167">F185+F186</f>
        <v>17500</v>
      </c>
      <c r="G187" s="39">
        <f t="shared" ref="G187:N187" si="168">G185+G186</f>
        <v>0</v>
      </c>
      <c r="H187" s="39">
        <f t="shared" si="168"/>
        <v>0</v>
      </c>
      <c r="I187" s="39">
        <f t="shared" si="168"/>
        <v>0</v>
      </c>
      <c r="J187" s="39">
        <f t="shared" si="168"/>
        <v>0</v>
      </c>
      <c r="K187" s="39">
        <f t="shared" si="168"/>
        <v>0</v>
      </c>
      <c r="L187" s="39">
        <f t="shared" si="168"/>
        <v>16250</v>
      </c>
      <c r="M187" s="39">
        <f t="shared" si="168"/>
        <v>16250</v>
      </c>
      <c r="N187" s="39">
        <f t="shared" si="168"/>
        <v>8125</v>
      </c>
      <c r="O187" s="45">
        <f t="shared" si="161"/>
        <v>58125</v>
      </c>
    </row>
    <row r="188" spans="1:15" ht="15" hidden="1" outlineLevel="1" thickBot="1" x14ac:dyDescent="0.25">
      <c r="A188" s="21"/>
      <c r="B188" s="268"/>
      <c r="C188" s="19"/>
      <c r="D188" s="15" t="s">
        <v>85</v>
      </c>
      <c r="E188" s="34"/>
      <c r="F188" s="40"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7">
        <f t="shared" si="161"/>
        <v>0</v>
      </c>
    </row>
    <row r="189" spans="1:15" hidden="1" outlineLevel="1" x14ac:dyDescent="0.2">
      <c r="A189" s="20"/>
      <c r="B189" s="23"/>
      <c r="C189" s="18"/>
      <c r="D189" s="262" t="s">
        <v>75</v>
      </c>
      <c r="E189" s="263"/>
      <c r="F189" s="42">
        <f t="shared" ref="F189:N189" si="169">F187+F188</f>
        <v>17500</v>
      </c>
      <c r="G189" s="42">
        <f t="shared" si="169"/>
        <v>0</v>
      </c>
      <c r="H189" s="42">
        <f t="shared" si="169"/>
        <v>0</v>
      </c>
      <c r="I189" s="42">
        <f t="shared" si="169"/>
        <v>0</v>
      </c>
      <c r="J189" s="42">
        <f t="shared" si="169"/>
        <v>0</v>
      </c>
      <c r="K189" s="42">
        <f t="shared" si="169"/>
        <v>0</v>
      </c>
      <c r="L189" s="42">
        <f t="shared" si="169"/>
        <v>16250</v>
      </c>
      <c r="M189" s="42">
        <f t="shared" si="169"/>
        <v>16250</v>
      </c>
      <c r="N189" s="42">
        <f t="shared" si="169"/>
        <v>8125</v>
      </c>
      <c r="O189" s="186">
        <f t="shared" si="161"/>
        <v>58125</v>
      </c>
    </row>
    <row r="190" spans="1:15" ht="15" hidden="1" outlineLevel="1" thickBot="1" x14ac:dyDescent="0.25">
      <c r="C190" s="11">
        <v>1</v>
      </c>
      <c r="D190" s="264" t="s">
        <v>86</v>
      </c>
      <c r="E190" s="265"/>
      <c r="F190" s="90">
        <f>F189*$C$190</f>
        <v>17500</v>
      </c>
      <c r="G190" s="90">
        <f t="shared" ref="G190:N190" si="170">G189*$C$190</f>
        <v>0</v>
      </c>
      <c r="H190" s="90">
        <f t="shared" si="170"/>
        <v>0</v>
      </c>
      <c r="I190" s="90">
        <f t="shared" si="170"/>
        <v>0</v>
      </c>
      <c r="J190" s="90">
        <f t="shared" si="170"/>
        <v>0</v>
      </c>
      <c r="K190" s="90">
        <f t="shared" si="170"/>
        <v>0</v>
      </c>
      <c r="L190" s="90">
        <f t="shared" si="170"/>
        <v>16250</v>
      </c>
      <c r="M190" s="90">
        <f t="shared" si="170"/>
        <v>16250</v>
      </c>
      <c r="N190" s="90">
        <f t="shared" si="170"/>
        <v>8125</v>
      </c>
      <c r="O190" s="189">
        <f t="shared" si="161"/>
        <v>58125</v>
      </c>
    </row>
    <row r="191" spans="1:15" ht="5" hidden="1" customHeight="1" outlineLevel="1" thickBot="1" x14ac:dyDescent="0.25">
      <c r="C191" s="11"/>
      <c r="D191" s="131"/>
      <c r="E191" s="131"/>
      <c r="F191" s="132"/>
      <c r="G191" s="133"/>
      <c r="H191" s="132"/>
      <c r="I191" s="133"/>
      <c r="J191" s="132"/>
      <c r="K191" s="133"/>
      <c r="L191" s="133"/>
      <c r="M191" s="133"/>
      <c r="N191" s="133"/>
      <c r="O191" s="187"/>
    </row>
    <row r="192" spans="1:15" ht="15" hidden="1" outlineLevel="1" thickBot="1" x14ac:dyDescent="0.25">
      <c r="A192" s="26">
        <v>18</v>
      </c>
      <c r="B192" s="266" t="str">
        <f>'PMs_Personnel costs'!B20</f>
        <v>WHO</v>
      </c>
      <c r="C192" s="25"/>
      <c r="D192" s="12" t="s">
        <v>78</v>
      </c>
      <c r="E192" s="31"/>
      <c r="F192" s="36">
        <f>'PMs_Personnel costs'!Q20</f>
        <v>14000</v>
      </c>
      <c r="G192" s="36">
        <f>'PMs_Personnel costs'!R20</f>
        <v>0</v>
      </c>
      <c r="H192" s="36">
        <f>'PMs_Personnel costs'!S20</f>
        <v>0</v>
      </c>
      <c r="I192" s="36">
        <f>'PMs_Personnel costs'!T20</f>
        <v>0</v>
      </c>
      <c r="J192" s="36">
        <f>'PMs_Personnel costs'!U20</f>
        <v>0</v>
      </c>
      <c r="K192" s="36">
        <f>'PMs_Personnel costs'!V20</f>
        <v>0</v>
      </c>
      <c r="L192" s="36">
        <f>'PMs_Personnel costs'!W20</f>
        <v>0</v>
      </c>
      <c r="M192" s="36">
        <f>'PMs_Personnel costs'!X20</f>
        <v>84000</v>
      </c>
      <c r="N192" s="36">
        <f>'PMs_Personnel costs'!Y20</f>
        <v>84000</v>
      </c>
      <c r="O192" s="44">
        <f t="shared" ref="O192:O201" si="171">SUM(F192:N192)</f>
        <v>182000</v>
      </c>
    </row>
    <row r="193" spans="1:15" hidden="1" outlineLevel="1" x14ac:dyDescent="0.2">
      <c r="A193" s="20"/>
      <c r="B193" s="267"/>
      <c r="C193" s="18"/>
      <c r="D193" s="269" t="s">
        <v>79</v>
      </c>
      <c r="E193" s="270"/>
      <c r="F193" s="37">
        <f>'Travel costs'!E30</f>
        <v>7500</v>
      </c>
      <c r="G193" s="37">
        <f>'Travel costs'!F30</f>
        <v>0</v>
      </c>
      <c r="H193" s="37">
        <f>'Travel costs'!G30</f>
        <v>0</v>
      </c>
      <c r="I193" s="37">
        <f>'Travel costs'!H30</f>
        <v>0</v>
      </c>
      <c r="J193" s="37">
        <f>'Travel costs'!I30</f>
        <v>0</v>
      </c>
      <c r="K193" s="37">
        <f>'Travel costs'!J30</f>
        <v>0</v>
      </c>
      <c r="L193" s="37">
        <f>'Travel costs'!K30</f>
        <v>0</v>
      </c>
      <c r="M193" s="37">
        <f>'Travel costs'!L30</f>
        <v>0</v>
      </c>
      <c r="N193" s="37">
        <f>'Travel costs'!M30</f>
        <v>0</v>
      </c>
      <c r="O193" s="45">
        <f t="shared" si="171"/>
        <v>7500</v>
      </c>
    </row>
    <row r="194" spans="1:15" hidden="1" outlineLevel="1" x14ac:dyDescent="0.2">
      <c r="A194" s="20"/>
      <c r="B194" s="267"/>
      <c r="C194" s="18"/>
      <c r="D194" s="269" t="s">
        <v>80</v>
      </c>
      <c r="E194" s="270"/>
      <c r="F194" s="37">
        <f>'Other costs'!E71</f>
        <v>0</v>
      </c>
      <c r="G194" s="37">
        <f>'Other costs'!F71</f>
        <v>0</v>
      </c>
      <c r="H194" s="37">
        <f>'Other costs'!G71</f>
        <v>0</v>
      </c>
      <c r="I194" s="37">
        <f>'Other costs'!H71</f>
        <v>0</v>
      </c>
      <c r="J194" s="37">
        <f>'Other costs'!I71</f>
        <v>0</v>
      </c>
      <c r="K194" s="37">
        <f>'Other costs'!J71</f>
        <v>0</v>
      </c>
      <c r="L194" s="37">
        <f>'Other costs'!K71</f>
        <v>0</v>
      </c>
      <c r="M194" s="37">
        <f>'Other costs'!L71</f>
        <v>0</v>
      </c>
      <c r="N194" s="37">
        <f>'Other costs'!M71</f>
        <v>0</v>
      </c>
      <c r="O194" s="45">
        <f t="shared" si="171"/>
        <v>0</v>
      </c>
    </row>
    <row r="195" spans="1:15" hidden="1" outlineLevel="1" x14ac:dyDescent="0.2">
      <c r="A195" s="20"/>
      <c r="B195" s="267"/>
      <c r="C195" s="18"/>
      <c r="D195" s="13" t="s">
        <v>81</v>
      </c>
      <c r="E195" s="32"/>
      <c r="F195" s="38">
        <f t="shared" ref="F195" si="172">F193+F194</f>
        <v>7500</v>
      </c>
      <c r="G195" s="38">
        <f t="shared" ref="G195:N195" si="173">G193+G194</f>
        <v>0</v>
      </c>
      <c r="H195" s="38">
        <f t="shared" si="173"/>
        <v>0</v>
      </c>
      <c r="I195" s="38">
        <f t="shared" si="173"/>
        <v>0</v>
      </c>
      <c r="J195" s="38">
        <f t="shared" si="173"/>
        <v>0</v>
      </c>
      <c r="K195" s="38">
        <f t="shared" si="173"/>
        <v>0</v>
      </c>
      <c r="L195" s="38">
        <f t="shared" si="173"/>
        <v>0</v>
      </c>
      <c r="M195" s="38">
        <f t="shared" si="173"/>
        <v>0</v>
      </c>
      <c r="N195" s="38">
        <f t="shared" si="173"/>
        <v>0</v>
      </c>
      <c r="O195" s="46">
        <f t="shared" si="171"/>
        <v>7500</v>
      </c>
    </row>
    <row r="196" spans="1:15" ht="15" hidden="1" outlineLevel="1" thickBot="1" x14ac:dyDescent="0.25">
      <c r="A196" s="20"/>
      <c r="B196" s="267"/>
      <c r="C196" s="18"/>
      <c r="D196" s="271" t="s">
        <v>82</v>
      </c>
      <c r="E196" s="272"/>
      <c r="F196" s="39">
        <f t="shared" ref="F196" si="174">F195+F192</f>
        <v>21500</v>
      </c>
      <c r="G196" s="39">
        <f t="shared" ref="G196:N196" si="175">G195+G192</f>
        <v>0</v>
      </c>
      <c r="H196" s="39">
        <f t="shared" si="175"/>
        <v>0</v>
      </c>
      <c r="I196" s="39">
        <f t="shared" si="175"/>
        <v>0</v>
      </c>
      <c r="J196" s="39">
        <f t="shared" si="175"/>
        <v>0</v>
      </c>
      <c r="K196" s="39">
        <f t="shared" si="175"/>
        <v>0</v>
      </c>
      <c r="L196" s="39">
        <f t="shared" si="175"/>
        <v>0</v>
      </c>
      <c r="M196" s="39">
        <f t="shared" si="175"/>
        <v>84000</v>
      </c>
      <c r="N196" s="39">
        <f t="shared" si="175"/>
        <v>84000</v>
      </c>
      <c r="O196" s="45">
        <f t="shared" si="171"/>
        <v>189500</v>
      </c>
    </row>
    <row r="197" spans="1:15" ht="15" hidden="1" outlineLevel="1" thickBot="1" x14ac:dyDescent="0.25">
      <c r="A197" s="20"/>
      <c r="B197" s="267"/>
      <c r="C197" s="28">
        <v>0.25</v>
      </c>
      <c r="D197" s="14" t="s">
        <v>83</v>
      </c>
      <c r="E197" s="33"/>
      <c r="F197" s="38">
        <f>F196*$C$197</f>
        <v>5375</v>
      </c>
      <c r="G197" s="38">
        <f t="shared" ref="G197:N197" si="176">G196*$C$197</f>
        <v>0</v>
      </c>
      <c r="H197" s="38">
        <f t="shared" si="176"/>
        <v>0</v>
      </c>
      <c r="I197" s="38">
        <f t="shared" si="176"/>
        <v>0</v>
      </c>
      <c r="J197" s="38">
        <f t="shared" si="176"/>
        <v>0</v>
      </c>
      <c r="K197" s="38">
        <f t="shared" si="176"/>
        <v>0</v>
      </c>
      <c r="L197" s="38">
        <f t="shared" si="176"/>
        <v>0</v>
      </c>
      <c r="M197" s="38">
        <f t="shared" si="176"/>
        <v>21000</v>
      </c>
      <c r="N197" s="38">
        <f t="shared" si="176"/>
        <v>21000</v>
      </c>
      <c r="O197" s="46">
        <f t="shared" si="171"/>
        <v>47375</v>
      </c>
    </row>
    <row r="198" spans="1:15" hidden="1" outlineLevel="1" x14ac:dyDescent="0.2">
      <c r="A198" s="20"/>
      <c r="B198" s="267"/>
      <c r="C198" s="18"/>
      <c r="D198" s="271" t="s">
        <v>84</v>
      </c>
      <c r="E198" s="272"/>
      <c r="F198" s="39">
        <f t="shared" ref="F198" si="177">F196+F197</f>
        <v>26875</v>
      </c>
      <c r="G198" s="39">
        <f t="shared" ref="G198:N198" si="178">G196+G197</f>
        <v>0</v>
      </c>
      <c r="H198" s="39">
        <f t="shared" si="178"/>
        <v>0</v>
      </c>
      <c r="I198" s="39">
        <f t="shared" si="178"/>
        <v>0</v>
      </c>
      <c r="J198" s="39">
        <f t="shared" si="178"/>
        <v>0</v>
      </c>
      <c r="K198" s="39">
        <f t="shared" si="178"/>
        <v>0</v>
      </c>
      <c r="L198" s="39">
        <f t="shared" si="178"/>
        <v>0</v>
      </c>
      <c r="M198" s="39">
        <f t="shared" si="178"/>
        <v>105000</v>
      </c>
      <c r="N198" s="39">
        <f t="shared" si="178"/>
        <v>105000</v>
      </c>
      <c r="O198" s="45">
        <f t="shared" si="171"/>
        <v>236875</v>
      </c>
    </row>
    <row r="199" spans="1:15" ht="15" hidden="1" outlineLevel="1" thickBot="1" x14ac:dyDescent="0.25">
      <c r="A199" s="21"/>
      <c r="B199" s="268"/>
      <c r="C199" s="19"/>
      <c r="D199" s="15" t="s">
        <v>85</v>
      </c>
      <c r="E199" s="34"/>
      <c r="F199" s="40">
        <v>0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7">
        <f t="shared" si="171"/>
        <v>0</v>
      </c>
    </row>
    <row r="200" spans="1:15" hidden="1" outlineLevel="1" x14ac:dyDescent="0.2">
      <c r="A200" s="20"/>
      <c r="B200" s="23"/>
      <c r="C200" s="18"/>
      <c r="D200" s="262" t="s">
        <v>75</v>
      </c>
      <c r="E200" s="263"/>
      <c r="F200" s="42">
        <f t="shared" ref="F200:N200" si="179">F198+F199</f>
        <v>26875</v>
      </c>
      <c r="G200" s="42">
        <f t="shared" si="179"/>
        <v>0</v>
      </c>
      <c r="H200" s="42">
        <f t="shared" si="179"/>
        <v>0</v>
      </c>
      <c r="I200" s="42">
        <f t="shared" si="179"/>
        <v>0</v>
      </c>
      <c r="J200" s="42">
        <f t="shared" si="179"/>
        <v>0</v>
      </c>
      <c r="K200" s="42">
        <f t="shared" si="179"/>
        <v>0</v>
      </c>
      <c r="L200" s="42">
        <f t="shared" si="179"/>
        <v>0</v>
      </c>
      <c r="M200" s="42">
        <f t="shared" si="179"/>
        <v>105000</v>
      </c>
      <c r="N200" s="42">
        <f t="shared" si="179"/>
        <v>105000</v>
      </c>
      <c r="O200" s="186">
        <f t="shared" si="171"/>
        <v>236875</v>
      </c>
    </row>
    <row r="201" spans="1:15" ht="15" hidden="1" outlineLevel="1" thickBot="1" x14ac:dyDescent="0.25">
      <c r="C201" s="11">
        <v>1</v>
      </c>
      <c r="D201" s="264" t="s">
        <v>86</v>
      </c>
      <c r="E201" s="265"/>
      <c r="F201" s="90">
        <f>F200*$C$201</f>
        <v>26875</v>
      </c>
      <c r="G201" s="90">
        <f t="shared" ref="G201:N201" si="180">G200*$C$201</f>
        <v>0</v>
      </c>
      <c r="H201" s="90">
        <f t="shared" si="180"/>
        <v>0</v>
      </c>
      <c r="I201" s="90">
        <f t="shared" si="180"/>
        <v>0</v>
      </c>
      <c r="J201" s="90">
        <f t="shared" si="180"/>
        <v>0</v>
      </c>
      <c r="K201" s="90">
        <f t="shared" si="180"/>
        <v>0</v>
      </c>
      <c r="L201" s="90">
        <f t="shared" si="180"/>
        <v>0</v>
      </c>
      <c r="M201" s="90">
        <f t="shared" si="180"/>
        <v>105000</v>
      </c>
      <c r="N201" s="90">
        <f t="shared" si="180"/>
        <v>105000</v>
      </c>
      <c r="O201" s="189">
        <f t="shared" si="171"/>
        <v>236875</v>
      </c>
    </row>
    <row r="202" spans="1:15" ht="5" hidden="1" customHeight="1" outlineLevel="1" thickBot="1" x14ac:dyDescent="0.25">
      <c r="C202" s="11"/>
      <c r="D202" s="131"/>
      <c r="E202" s="131"/>
      <c r="F202" s="132"/>
      <c r="G202" s="133"/>
      <c r="H202" s="132"/>
      <c r="I202" s="133"/>
      <c r="J202" s="132"/>
      <c r="K202" s="133"/>
      <c r="L202" s="133"/>
      <c r="M202" s="133"/>
      <c r="N202" s="133"/>
      <c r="O202" s="187"/>
    </row>
    <row r="203" spans="1:15" ht="15" hidden="1" outlineLevel="1" thickBot="1" x14ac:dyDescent="0.25">
      <c r="A203" s="26">
        <v>19</v>
      </c>
      <c r="B203" s="266">
        <f>'PMs_Personnel costs'!B21</f>
        <v>0</v>
      </c>
      <c r="C203" s="25"/>
      <c r="D203" s="12" t="s">
        <v>78</v>
      </c>
      <c r="E203" s="31"/>
      <c r="F203" s="36">
        <f>'PMs_Personnel costs'!Q21</f>
        <v>0</v>
      </c>
      <c r="G203" s="36">
        <f>'PMs_Personnel costs'!R21</f>
        <v>0</v>
      </c>
      <c r="H203" s="36">
        <f>'PMs_Personnel costs'!S21</f>
        <v>0</v>
      </c>
      <c r="I203" s="36">
        <f>'PMs_Personnel costs'!T21</f>
        <v>0</v>
      </c>
      <c r="J203" s="36">
        <f>'PMs_Personnel costs'!U21</f>
        <v>0</v>
      </c>
      <c r="K203" s="36">
        <f>'PMs_Personnel costs'!V21</f>
        <v>0</v>
      </c>
      <c r="L203" s="36">
        <f>'PMs_Personnel costs'!W21</f>
        <v>0</v>
      </c>
      <c r="M203" s="36">
        <f>'PMs_Personnel costs'!X21</f>
        <v>0</v>
      </c>
      <c r="N203" s="36">
        <f>'PMs_Personnel costs'!Y21</f>
        <v>0</v>
      </c>
      <c r="O203" s="44">
        <f t="shared" ref="O203:O212" si="181">SUM(F203:N203)</f>
        <v>0</v>
      </c>
    </row>
    <row r="204" spans="1:15" hidden="1" outlineLevel="1" x14ac:dyDescent="0.2">
      <c r="A204" s="20"/>
      <c r="B204" s="267"/>
      <c r="C204" s="18"/>
      <c r="D204" s="269" t="s">
        <v>79</v>
      </c>
      <c r="E204" s="270"/>
      <c r="F204" s="37">
        <f>'Travel costs'!E31</f>
        <v>0</v>
      </c>
      <c r="G204" s="37">
        <f>'Travel costs'!F31</f>
        <v>0</v>
      </c>
      <c r="H204" s="37">
        <f>'Travel costs'!G31</f>
        <v>0</v>
      </c>
      <c r="I204" s="37">
        <f>'Travel costs'!H31</f>
        <v>0</v>
      </c>
      <c r="J204" s="37">
        <f>'Travel costs'!I31</f>
        <v>0</v>
      </c>
      <c r="K204" s="37">
        <f>'Travel costs'!J31</f>
        <v>0</v>
      </c>
      <c r="L204" s="37">
        <f>'Travel costs'!K31</f>
        <v>0</v>
      </c>
      <c r="M204" s="37">
        <f>'Travel costs'!L31</f>
        <v>0</v>
      </c>
      <c r="N204" s="37">
        <f>'Travel costs'!M31</f>
        <v>0</v>
      </c>
      <c r="O204" s="45">
        <f t="shared" si="181"/>
        <v>0</v>
      </c>
    </row>
    <row r="205" spans="1:15" hidden="1" outlineLevel="1" x14ac:dyDescent="0.2">
      <c r="A205" s="20"/>
      <c r="B205" s="267"/>
      <c r="C205" s="18"/>
      <c r="D205" s="269" t="s">
        <v>80</v>
      </c>
      <c r="E205" s="270"/>
      <c r="F205" s="37">
        <f>'Other costs'!E75</f>
        <v>0</v>
      </c>
      <c r="G205" s="37">
        <f>'Other costs'!F75</f>
        <v>0</v>
      </c>
      <c r="H205" s="37">
        <f>'Other costs'!G75</f>
        <v>0</v>
      </c>
      <c r="I205" s="37">
        <f>'Other costs'!H75</f>
        <v>0</v>
      </c>
      <c r="J205" s="37">
        <f>'Other costs'!I75</f>
        <v>0</v>
      </c>
      <c r="K205" s="37">
        <f>'Other costs'!J75</f>
        <v>0</v>
      </c>
      <c r="L205" s="37">
        <f>'Other costs'!K75</f>
        <v>0</v>
      </c>
      <c r="M205" s="37">
        <f>'Other costs'!L75</f>
        <v>0</v>
      </c>
      <c r="N205" s="37">
        <f>'Other costs'!M75</f>
        <v>0</v>
      </c>
      <c r="O205" s="45">
        <f t="shared" si="181"/>
        <v>0</v>
      </c>
    </row>
    <row r="206" spans="1:15" hidden="1" outlineLevel="1" x14ac:dyDescent="0.2">
      <c r="A206" s="20"/>
      <c r="B206" s="267"/>
      <c r="C206" s="18"/>
      <c r="D206" s="13" t="s">
        <v>81</v>
      </c>
      <c r="E206" s="32"/>
      <c r="F206" s="38">
        <f t="shared" ref="F206" si="182">F204+F205</f>
        <v>0</v>
      </c>
      <c r="G206" s="38">
        <f t="shared" ref="G206:N206" si="183">G204+G205</f>
        <v>0</v>
      </c>
      <c r="H206" s="38">
        <f t="shared" si="183"/>
        <v>0</v>
      </c>
      <c r="I206" s="38">
        <f t="shared" si="183"/>
        <v>0</v>
      </c>
      <c r="J206" s="38">
        <f t="shared" si="183"/>
        <v>0</v>
      </c>
      <c r="K206" s="38">
        <f t="shared" si="183"/>
        <v>0</v>
      </c>
      <c r="L206" s="38">
        <f t="shared" si="183"/>
        <v>0</v>
      </c>
      <c r="M206" s="38">
        <f t="shared" si="183"/>
        <v>0</v>
      </c>
      <c r="N206" s="38">
        <f t="shared" si="183"/>
        <v>0</v>
      </c>
      <c r="O206" s="46">
        <f t="shared" si="181"/>
        <v>0</v>
      </c>
    </row>
    <row r="207" spans="1:15" ht="15" hidden="1" outlineLevel="1" thickBot="1" x14ac:dyDescent="0.25">
      <c r="A207" s="20"/>
      <c r="B207" s="267"/>
      <c r="C207" s="18"/>
      <c r="D207" s="271" t="s">
        <v>82</v>
      </c>
      <c r="E207" s="272"/>
      <c r="F207" s="39">
        <f t="shared" ref="F207" si="184">F206+F203</f>
        <v>0</v>
      </c>
      <c r="G207" s="39">
        <f t="shared" ref="G207:N207" si="185">G206+G203</f>
        <v>0</v>
      </c>
      <c r="H207" s="39">
        <f t="shared" si="185"/>
        <v>0</v>
      </c>
      <c r="I207" s="39">
        <f t="shared" si="185"/>
        <v>0</v>
      </c>
      <c r="J207" s="39">
        <f t="shared" si="185"/>
        <v>0</v>
      </c>
      <c r="K207" s="39">
        <f t="shared" si="185"/>
        <v>0</v>
      </c>
      <c r="L207" s="39">
        <f t="shared" si="185"/>
        <v>0</v>
      </c>
      <c r="M207" s="39">
        <f t="shared" si="185"/>
        <v>0</v>
      </c>
      <c r="N207" s="39">
        <f t="shared" si="185"/>
        <v>0</v>
      </c>
      <c r="O207" s="45">
        <f t="shared" si="181"/>
        <v>0</v>
      </c>
    </row>
    <row r="208" spans="1:15" ht="15" hidden="1" outlineLevel="1" thickBot="1" x14ac:dyDescent="0.25">
      <c r="A208" s="20"/>
      <c r="B208" s="267"/>
      <c r="C208" s="28">
        <v>0.25</v>
      </c>
      <c r="D208" s="14" t="s">
        <v>83</v>
      </c>
      <c r="E208" s="33"/>
      <c r="F208" s="38">
        <f>F207*$C$208</f>
        <v>0</v>
      </c>
      <c r="G208" s="38">
        <f t="shared" ref="G208:N208" si="186">G207*$C$208</f>
        <v>0</v>
      </c>
      <c r="H208" s="38">
        <f t="shared" si="186"/>
        <v>0</v>
      </c>
      <c r="I208" s="38">
        <f t="shared" si="186"/>
        <v>0</v>
      </c>
      <c r="J208" s="38">
        <f t="shared" si="186"/>
        <v>0</v>
      </c>
      <c r="K208" s="38">
        <f t="shared" si="186"/>
        <v>0</v>
      </c>
      <c r="L208" s="38">
        <f t="shared" si="186"/>
        <v>0</v>
      </c>
      <c r="M208" s="38">
        <f t="shared" si="186"/>
        <v>0</v>
      </c>
      <c r="N208" s="38">
        <f t="shared" si="186"/>
        <v>0</v>
      </c>
      <c r="O208" s="46">
        <f t="shared" si="181"/>
        <v>0</v>
      </c>
    </row>
    <row r="209" spans="1:15" hidden="1" outlineLevel="1" x14ac:dyDescent="0.2">
      <c r="A209" s="20"/>
      <c r="B209" s="267"/>
      <c r="C209" s="18"/>
      <c r="D209" s="271" t="s">
        <v>84</v>
      </c>
      <c r="E209" s="272"/>
      <c r="F209" s="39">
        <f t="shared" ref="F209" si="187">F207+F208</f>
        <v>0</v>
      </c>
      <c r="G209" s="39">
        <f t="shared" ref="G209:N209" si="188">G207+G208</f>
        <v>0</v>
      </c>
      <c r="H209" s="39">
        <f t="shared" si="188"/>
        <v>0</v>
      </c>
      <c r="I209" s="39">
        <f t="shared" si="188"/>
        <v>0</v>
      </c>
      <c r="J209" s="39">
        <f t="shared" si="188"/>
        <v>0</v>
      </c>
      <c r="K209" s="39">
        <f t="shared" si="188"/>
        <v>0</v>
      </c>
      <c r="L209" s="39">
        <f t="shared" si="188"/>
        <v>0</v>
      </c>
      <c r="M209" s="39">
        <f t="shared" si="188"/>
        <v>0</v>
      </c>
      <c r="N209" s="39">
        <f t="shared" si="188"/>
        <v>0</v>
      </c>
      <c r="O209" s="45">
        <f t="shared" si="181"/>
        <v>0</v>
      </c>
    </row>
    <row r="210" spans="1:15" ht="15" hidden="1" outlineLevel="1" thickBot="1" x14ac:dyDescent="0.25">
      <c r="A210" s="21"/>
      <c r="B210" s="268"/>
      <c r="C210" s="19"/>
      <c r="D210" s="15" t="s">
        <v>85</v>
      </c>
      <c r="E210" s="34"/>
      <c r="F210" s="40">
        <v>0</v>
      </c>
      <c r="G210" s="40">
        <v>0</v>
      </c>
      <c r="H210" s="40">
        <v>0</v>
      </c>
      <c r="I210" s="40">
        <v>0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7">
        <f t="shared" si="181"/>
        <v>0</v>
      </c>
    </row>
    <row r="211" spans="1:15" hidden="1" outlineLevel="1" x14ac:dyDescent="0.2">
      <c r="A211" s="20"/>
      <c r="B211" s="23"/>
      <c r="C211" s="18"/>
      <c r="D211" s="262" t="s">
        <v>75</v>
      </c>
      <c r="E211" s="263"/>
      <c r="F211" s="42">
        <f t="shared" ref="F211:N211" si="189">F209+F210</f>
        <v>0</v>
      </c>
      <c r="G211" s="42">
        <f t="shared" si="189"/>
        <v>0</v>
      </c>
      <c r="H211" s="42">
        <f t="shared" si="189"/>
        <v>0</v>
      </c>
      <c r="I211" s="42">
        <f t="shared" si="189"/>
        <v>0</v>
      </c>
      <c r="J211" s="42">
        <f t="shared" si="189"/>
        <v>0</v>
      </c>
      <c r="K211" s="42">
        <f t="shared" si="189"/>
        <v>0</v>
      </c>
      <c r="L211" s="42">
        <f t="shared" si="189"/>
        <v>0</v>
      </c>
      <c r="M211" s="42">
        <f t="shared" si="189"/>
        <v>0</v>
      </c>
      <c r="N211" s="42">
        <f t="shared" si="189"/>
        <v>0</v>
      </c>
      <c r="O211" s="186">
        <f t="shared" si="181"/>
        <v>0</v>
      </c>
    </row>
    <row r="212" spans="1:15" ht="15" hidden="1" outlineLevel="1" thickBot="1" x14ac:dyDescent="0.25">
      <c r="C212" s="11">
        <v>1</v>
      </c>
      <c r="D212" s="264" t="s">
        <v>86</v>
      </c>
      <c r="E212" s="265"/>
      <c r="F212" s="90">
        <f>F211*$C$212</f>
        <v>0</v>
      </c>
      <c r="G212" s="90">
        <f t="shared" ref="G212:N212" si="190">G211*$C$212</f>
        <v>0</v>
      </c>
      <c r="H212" s="90">
        <f t="shared" si="190"/>
        <v>0</v>
      </c>
      <c r="I212" s="90">
        <f t="shared" si="190"/>
        <v>0</v>
      </c>
      <c r="J212" s="90">
        <f t="shared" si="190"/>
        <v>0</v>
      </c>
      <c r="K212" s="90">
        <f t="shared" si="190"/>
        <v>0</v>
      </c>
      <c r="L212" s="90">
        <f t="shared" si="190"/>
        <v>0</v>
      </c>
      <c r="M212" s="90">
        <f t="shared" si="190"/>
        <v>0</v>
      </c>
      <c r="N212" s="90">
        <f t="shared" si="190"/>
        <v>0</v>
      </c>
      <c r="O212" s="189">
        <f t="shared" si="181"/>
        <v>0</v>
      </c>
    </row>
    <row r="213" spans="1:15" ht="5" hidden="1" customHeight="1" outlineLevel="1" thickBot="1" x14ac:dyDescent="0.25">
      <c r="C213" s="11"/>
      <c r="D213" s="131"/>
      <c r="E213" s="131"/>
      <c r="F213" s="132"/>
      <c r="G213" s="133"/>
      <c r="H213" s="132"/>
      <c r="I213" s="133"/>
      <c r="J213" s="132"/>
      <c r="K213" s="133"/>
      <c r="L213" s="133"/>
      <c r="M213" s="133"/>
      <c r="N213" s="133"/>
      <c r="O213" s="187"/>
    </row>
    <row r="214" spans="1:15" ht="15" hidden="1" outlineLevel="1" thickBot="1" x14ac:dyDescent="0.25">
      <c r="A214" s="26">
        <v>20</v>
      </c>
      <c r="B214" s="266">
        <f>'PMs_Personnel costs'!B22</f>
        <v>0</v>
      </c>
      <c r="C214" s="25"/>
      <c r="D214" s="12" t="s">
        <v>78</v>
      </c>
      <c r="E214" s="31"/>
      <c r="F214" s="36">
        <f>'PMs_Personnel costs'!Q22</f>
        <v>0</v>
      </c>
      <c r="G214" s="36">
        <f>'PMs_Personnel costs'!R22</f>
        <v>0</v>
      </c>
      <c r="H214" s="36">
        <f>'PMs_Personnel costs'!S22</f>
        <v>0</v>
      </c>
      <c r="I214" s="36">
        <f>'PMs_Personnel costs'!T22</f>
        <v>0</v>
      </c>
      <c r="J214" s="36">
        <f>'PMs_Personnel costs'!U22</f>
        <v>0</v>
      </c>
      <c r="K214" s="36">
        <f>'PMs_Personnel costs'!V22</f>
        <v>0</v>
      </c>
      <c r="L214" s="36">
        <f>'PMs_Personnel costs'!W22</f>
        <v>0</v>
      </c>
      <c r="M214" s="36">
        <f>'PMs_Personnel costs'!X22</f>
        <v>0</v>
      </c>
      <c r="N214" s="36">
        <f>'PMs_Personnel costs'!Y22</f>
        <v>0</v>
      </c>
      <c r="O214" s="44">
        <f t="shared" ref="O214:O223" si="191">SUM(F214:N214)</f>
        <v>0</v>
      </c>
    </row>
    <row r="215" spans="1:15" hidden="1" outlineLevel="1" x14ac:dyDescent="0.2">
      <c r="A215" s="20"/>
      <c r="B215" s="267"/>
      <c r="C215" s="18"/>
      <c r="D215" s="269" t="s">
        <v>79</v>
      </c>
      <c r="E215" s="270"/>
      <c r="F215" s="37">
        <f>'Travel costs'!E32</f>
        <v>0</v>
      </c>
      <c r="G215" s="37">
        <f>'Travel costs'!F32</f>
        <v>0</v>
      </c>
      <c r="H215" s="37">
        <f>'Travel costs'!G32</f>
        <v>0</v>
      </c>
      <c r="I215" s="37">
        <f>'Travel costs'!H32</f>
        <v>0</v>
      </c>
      <c r="J215" s="37">
        <f>'Travel costs'!I32</f>
        <v>0</v>
      </c>
      <c r="K215" s="37">
        <f>'Travel costs'!J32</f>
        <v>0</v>
      </c>
      <c r="L215" s="37">
        <f>'Travel costs'!K32</f>
        <v>0</v>
      </c>
      <c r="M215" s="37">
        <f>'Travel costs'!L32</f>
        <v>0</v>
      </c>
      <c r="N215" s="37">
        <f>'Travel costs'!M32</f>
        <v>0</v>
      </c>
      <c r="O215" s="45">
        <f t="shared" si="191"/>
        <v>0</v>
      </c>
    </row>
    <row r="216" spans="1:15" hidden="1" outlineLevel="1" x14ac:dyDescent="0.2">
      <c r="A216" s="20"/>
      <c r="B216" s="267"/>
      <c r="C216" s="18"/>
      <c r="D216" s="269" t="s">
        <v>80</v>
      </c>
      <c r="E216" s="270"/>
      <c r="F216" s="37">
        <f>'Other costs'!E79</f>
        <v>0</v>
      </c>
      <c r="G216" s="37">
        <f>'Other costs'!F79</f>
        <v>0</v>
      </c>
      <c r="H216" s="37">
        <f>'Other costs'!G79</f>
        <v>0</v>
      </c>
      <c r="I216" s="37">
        <f>'Other costs'!H79</f>
        <v>0</v>
      </c>
      <c r="J216" s="37">
        <f>'Other costs'!I79</f>
        <v>0</v>
      </c>
      <c r="K216" s="37">
        <f>'Other costs'!J79</f>
        <v>0</v>
      </c>
      <c r="L216" s="37">
        <f>'Other costs'!K79</f>
        <v>0</v>
      </c>
      <c r="M216" s="37">
        <f>'Other costs'!L79</f>
        <v>0</v>
      </c>
      <c r="N216" s="37">
        <f>'Other costs'!M79</f>
        <v>0</v>
      </c>
      <c r="O216" s="45">
        <f t="shared" si="191"/>
        <v>0</v>
      </c>
    </row>
    <row r="217" spans="1:15" hidden="1" outlineLevel="1" x14ac:dyDescent="0.2">
      <c r="A217" s="20"/>
      <c r="B217" s="267"/>
      <c r="C217" s="18"/>
      <c r="D217" s="13" t="s">
        <v>81</v>
      </c>
      <c r="E217" s="32"/>
      <c r="F217" s="38">
        <f t="shared" ref="F217" si="192">F215+F216</f>
        <v>0</v>
      </c>
      <c r="G217" s="38">
        <f t="shared" ref="G217:N217" si="193">G215+G216</f>
        <v>0</v>
      </c>
      <c r="H217" s="38">
        <f t="shared" si="193"/>
        <v>0</v>
      </c>
      <c r="I217" s="38">
        <f t="shared" si="193"/>
        <v>0</v>
      </c>
      <c r="J217" s="38">
        <f t="shared" si="193"/>
        <v>0</v>
      </c>
      <c r="K217" s="38">
        <f t="shared" si="193"/>
        <v>0</v>
      </c>
      <c r="L217" s="38">
        <f t="shared" si="193"/>
        <v>0</v>
      </c>
      <c r="M217" s="38">
        <f t="shared" si="193"/>
        <v>0</v>
      </c>
      <c r="N217" s="38">
        <f t="shared" si="193"/>
        <v>0</v>
      </c>
      <c r="O217" s="46">
        <f t="shared" si="191"/>
        <v>0</v>
      </c>
    </row>
    <row r="218" spans="1:15" ht="15" hidden="1" outlineLevel="1" thickBot="1" x14ac:dyDescent="0.25">
      <c r="A218" s="20"/>
      <c r="B218" s="267"/>
      <c r="C218" s="18"/>
      <c r="D218" s="271" t="s">
        <v>82</v>
      </c>
      <c r="E218" s="272"/>
      <c r="F218" s="39">
        <f t="shared" ref="F218" si="194">F217+F214</f>
        <v>0</v>
      </c>
      <c r="G218" s="39">
        <f t="shared" ref="G218:N218" si="195">G217+G214</f>
        <v>0</v>
      </c>
      <c r="H218" s="39">
        <f t="shared" si="195"/>
        <v>0</v>
      </c>
      <c r="I218" s="39">
        <f t="shared" si="195"/>
        <v>0</v>
      </c>
      <c r="J218" s="39">
        <f t="shared" si="195"/>
        <v>0</v>
      </c>
      <c r="K218" s="39">
        <f t="shared" si="195"/>
        <v>0</v>
      </c>
      <c r="L218" s="39">
        <f t="shared" si="195"/>
        <v>0</v>
      </c>
      <c r="M218" s="39">
        <f t="shared" si="195"/>
        <v>0</v>
      </c>
      <c r="N218" s="39">
        <f t="shared" si="195"/>
        <v>0</v>
      </c>
      <c r="O218" s="45">
        <f t="shared" si="191"/>
        <v>0</v>
      </c>
    </row>
    <row r="219" spans="1:15" ht="15" hidden="1" outlineLevel="1" thickBot="1" x14ac:dyDescent="0.25">
      <c r="A219" s="20"/>
      <c r="B219" s="267"/>
      <c r="C219" s="28">
        <v>0.25</v>
      </c>
      <c r="D219" s="14" t="s">
        <v>83</v>
      </c>
      <c r="E219" s="33"/>
      <c r="F219" s="38">
        <f>F218*$C$219</f>
        <v>0</v>
      </c>
      <c r="G219" s="38">
        <f t="shared" ref="G219:N219" si="196">G218*$C$219</f>
        <v>0</v>
      </c>
      <c r="H219" s="38">
        <f t="shared" si="196"/>
        <v>0</v>
      </c>
      <c r="I219" s="38">
        <f t="shared" si="196"/>
        <v>0</v>
      </c>
      <c r="J219" s="38">
        <f t="shared" si="196"/>
        <v>0</v>
      </c>
      <c r="K219" s="38">
        <f t="shared" si="196"/>
        <v>0</v>
      </c>
      <c r="L219" s="38">
        <f t="shared" si="196"/>
        <v>0</v>
      </c>
      <c r="M219" s="38">
        <f t="shared" si="196"/>
        <v>0</v>
      </c>
      <c r="N219" s="38">
        <f t="shared" si="196"/>
        <v>0</v>
      </c>
      <c r="O219" s="46">
        <f t="shared" si="191"/>
        <v>0</v>
      </c>
    </row>
    <row r="220" spans="1:15" hidden="1" outlineLevel="1" x14ac:dyDescent="0.2">
      <c r="A220" s="20"/>
      <c r="B220" s="267"/>
      <c r="C220" s="18"/>
      <c r="D220" s="271" t="s">
        <v>84</v>
      </c>
      <c r="E220" s="272"/>
      <c r="F220" s="39">
        <f t="shared" ref="F220" si="197">F218+F219</f>
        <v>0</v>
      </c>
      <c r="G220" s="39">
        <f t="shared" ref="G220:N220" si="198">G218+G219</f>
        <v>0</v>
      </c>
      <c r="H220" s="39">
        <f t="shared" si="198"/>
        <v>0</v>
      </c>
      <c r="I220" s="39">
        <f t="shared" si="198"/>
        <v>0</v>
      </c>
      <c r="J220" s="39">
        <f t="shared" si="198"/>
        <v>0</v>
      </c>
      <c r="K220" s="39">
        <f t="shared" si="198"/>
        <v>0</v>
      </c>
      <c r="L220" s="39">
        <f t="shared" si="198"/>
        <v>0</v>
      </c>
      <c r="M220" s="39">
        <f t="shared" si="198"/>
        <v>0</v>
      </c>
      <c r="N220" s="39">
        <f t="shared" si="198"/>
        <v>0</v>
      </c>
      <c r="O220" s="45">
        <f t="shared" si="191"/>
        <v>0</v>
      </c>
    </row>
    <row r="221" spans="1:15" ht="15" hidden="1" outlineLevel="1" thickBot="1" x14ac:dyDescent="0.25">
      <c r="A221" s="21"/>
      <c r="B221" s="268"/>
      <c r="C221" s="19"/>
      <c r="D221" s="15" t="s">
        <v>85</v>
      </c>
      <c r="E221" s="34"/>
      <c r="F221" s="40">
        <v>0</v>
      </c>
      <c r="G221" s="40">
        <v>0</v>
      </c>
      <c r="H221" s="40">
        <v>0</v>
      </c>
      <c r="I221" s="40">
        <v>0</v>
      </c>
      <c r="J221" s="40">
        <v>0</v>
      </c>
      <c r="K221" s="40">
        <v>0</v>
      </c>
      <c r="L221" s="40">
        <v>0</v>
      </c>
      <c r="M221" s="40">
        <v>0</v>
      </c>
      <c r="N221" s="40">
        <v>0</v>
      </c>
      <c r="O221" s="47">
        <f t="shared" si="191"/>
        <v>0</v>
      </c>
    </row>
    <row r="222" spans="1:15" hidden="1" outlineLevel="1" x14ac:dyDescent="0.2">
      <c r="A222" s="20"/>
      <c r="B222" s="23"/>
      <c r="C222" s="18"/>
      <c r="D222" s="262" t="s">
        <v>75</v>
      </c>
      <c r="E222" s="263"/>
      <c r="F222" s="42">
        <f t="shared" ref="F222:N222" si="199">F220+F221</f>
        <v>0</v>
      </c>
      <c r="G222" s="42">
        <f t="shared" si="199"/>
        <v>0</v>
      </c>
      <c r="H222" s="42">
        <f t="shared" si="199"/>
        <v>0</v>
      </c>
      <c r="I222" s="42">
        <f t="shared" si="199"/>
        <v>0</v>
      </c>
      <c r="J222" s="42">
        <f t="shared" si="199"/>
        <v>0</v>
      </c>
      <c r="K222" s="42">
        <f t="shared" si="199"/>
        <v>0</v>
      </c>
      <c r="L222" s="42">
        <f t="shared" si="199"/>
        <v>0</v>
      </c>
      <c r="M222" s="42">
        <f t="shared" si="199"/>
        <v>0</v>
      </c>
      <c r="N222" s="42">
        <f t="shared" si="199"/>
        <v>0</v>
      </c>
      <c r="O222" s="186">
        <f t="shared" si="191"/>
        <v>0</v>
      </c>
    </row>
    <row r="223" spans="1:15" ht="15" hidden="1" outlineLevel="1" thickBot="1" x14ac:dyDescent="0.25">
      <c r="C223" s="11">
        <v>1</v>
      </c>
      <c r="D223" s="264" t="s">
        <v>86</v>
      </c>
      <c r="E223" s="265"/>
      <c r="F223" s="90">
        <f>F222*$C$223</f>
        <v>0</v>
      </c>
      <c r="G223" s="90">
        <f t="shared" ref="G223:N223" si="200">G222*$C$223</f>
        <v>0</v>
      </c>
      <c r="H223" s="90">
        <f t="shared" si="200"/>
        <v>0</v>
      </c>
      <c r="I223" s="90">
        <f t="shared" si="200"/>
        <v>0</v>
      </c>
      <c r="J223" s="90">
        <f t="shared" si="200"/>
        <v>0</v>
      </c>
      <c r="K223" s="90">
        <f t="shared" si="200"/>
        <v>0</v>
      </c>
      <c r="L223" s="90">
        <f t="shared" si="200"/>
        <v>0</v>
      </c>
      <c r="M223" s="90">
        <f t="shared" si="200"/>
        <v>0</v>
      </c>
      <c r="N223" s="90">
        <f t="shared" si="200"/>
        <v>0</v>
      </c>
      <c r="O223" s="189">
        <f t="shared" si="191"/>
        <v>0</v>
      </c>
    </row>
    <row r="224" spans="1:15" ht="5" hidden="1" customHeight="1" outlineLevel="1" thickBot="1" x14ac:dyDescent="0.25">
      <c r="C224" s="11"/>
      <c r="D224" s="131"/>
      <c r="E224" s="131"/>
      <c r="F224" s="132"/>
      <c r="G224" s="133"/>
      <c r="H224" s="132"/>
      <c r="I224" s="133"/>
      <c r="J224" s="132"/>
      <c r="K224" s="133"/>
      <c r="L224" s="133"/>
      <c r="M224" s="133"/>
      <c r="N224" s="133"/>
      <c r="O224" s="187"/>
    </row>
    <row r="225" spans="1:15" ht="15" hidden="1" outlineLevel="1" thickBot="1" x14ac:dyDescent="0.25">
      <c r="A225" s="26">
        <v>21</v>
      </c>
      <c r="B225" s="266">
        <f>'PMs_Personnel costs'!B23</f>
        <v>0</v>
      </c>
      <c r="C225" s="25"/>
      <c r="D225" s="12" t="s">
        <v>78</v>
      </c>
      <c r="E225" s="31"/>
      <c r="F225" s="36">
        <f>'PMs_Personnel costs'!Q23</f>
        <v>0</v>
      </c>
      <c r="G225" s="36">
        <f>'PMs_Personnel costs'!R23</f>
        <v>0</v>
      </c>
      <c r="H225" s="36">
        <f>'PMs_Personnel costs'!S23</f>
        <v>0</v>
      </c>
      <c r="I225" s="36">
        <f>'PMs_Personnel costs'!T23</f>
        <v>0</v>
      </c>
      <c r="J225" s="36">
        <f>'PMs_Personnel costs'!U23</f>
        <v>0</v>
      </c>
      <c r="K225" s="36">
        <f>'PMs_Personnel costs'!V23</f>
        <v>0</v>
      </c>
      <c r="L225" s="36">
        <f>'PMs_Personnel costs'!W23</f>
        <v>0</v>
      </c>
      <c r="M225" s="36">
        <f>'PMs_Personnel costs'!X23</f>
        <v>0</v>
      </c>
      <c r="N225" s="36">
        <f>'PMs_Personnel costs'!Y23</f>
        <v>0</v>
      </c>
      <c r="O225" s="44">
        <f t="shared" ref="O225:O234" si="201">SUM(F225:N225)</f>
        <v>0</v>
      </c>
    </row>
    <row r="226" spans="1:15" hidden="1" outlineLevel="1" x14ac:dyDescent="0.2">
      <c r="A226" s="20"/>
      <c r="B226" s="267"/>
      <c r="C226" s="18"/>
      <c r="D226" s="269" t="s">
        <v>79</v>
      </c>
      <c r="E226" s="270"/>
      <c r="F226" s="37">
        <f>'Travel costs'!E33</f>
        <v>0</v>
      </c>
      <c r="G226" s="37">
        <f>'Travel costs'!F33</f>
        <v>0</v>
      </c>
      <c r="H226" s="37">
        <f>'Travel costs'!G33</f>
        <v>0</v>
      </c>
      <c r="I226" s="37">
        <f>'Travel costs'!H33</f>
        <v>0</v>
      </c>
      <c r="J226" s="37">
        <f>'Travel costs'!I33</f>
        <v>0</v>
      </c>
      <c r="K226" s="37">
        <f>'Travel costs'!J33</f>
        <v>0</v>
      </c>
      <c r="L226" s="37">
        <f>'Travel costs'!K33</f>
        <v>0</v>
      </c>
      <c r="M226" s="37">
        <f>'Travel costs'!L33</f>
        <v>0</v>
      </c>
      <c r="N226" s="37">
        <f>'Travel costs'!M33</f>
        <v>0</v>
      </c>
      <c r="O226" s="45">
        <f t="shared" si="201"/>
        <v>0</v>
      </c>
    </row>
    <row r="227" spans="1:15" hidden="1" outlineLevel="1" x14ac:dyDescent="0.2">
      <c r="A227" s="20"/>
      <c r="B227" s="267"/>
      <c r="C227" s="18"/>
      <c r="D227" s="269" t="s">
        <v>80</v>
      </c>
      <c r="E227" s="270"/>
      <c r="F227" s="37">
        <f>'Other costs'!E83</f>
        <v>0</v>
      </c>
      <c r="G227" s="37">
        <f>'Other costs'!F83</f>
        <v>0</v>
      </c>
      <c r="H227" s="37">
        <f>'Other costs'!G83</f>
        <v>0</v>
      </c>
      <c r="I227" s="37">
        <f>'Other costs'!H83</f>
        <v>0</v>
      </c>
      <c r="J227" s="37">
        <f>'Other costs'!I83</f>
        <v>0</v>
      </c>
      <c r="K227" s="37">
        <f>'Other costs'!J83</f>
        <v>0</v>
      </c>
      <c r="L227" s="37">
        <f>'Other costs'!K83</f>
        <v>0</v>
      </c>
      <c r="M227" s="37">
        <f>'Other costs'!L83</f>
        <v>0</v>
      </c>
      <c r="N227" s="37">
        <f>'Other costs'!M83</f>
        <v>0</v>
      </c>
      <c r="O227" s="45">
        <f t="shared" si="201"/>
        <v>0</v>
      </c>
    </row>
    <row r="228" spans="1:15" hidden="1" outlineLevel="1" x14ac:dyDescent="0.2">
      <c r="A228" s="20"/>
      <c r="B228" s="267"/>
      <c r="C228" s="18"/>
      <c r="D228" s="13" t="s">
        <v>81</v>
      </c>
      <c r="E228" s="32"/>
      <c r="F228" s="38">
        <f t="shared" ref="F228" si="202">F226+F227</f>
        <v>0</v>
      </c>
      <c r="G228" s="38">
        <f t="shared" ref="G228:N228" si="203">G226+G227</f>
        <v>0</v>
      </c>
      <c r="H228" s="38">
        <f t="shared" si="203"/>
        <v>0</v>
      </c>
      <c r="I228" s="38">
        <f t="shared" si="203"/>
        <v>0</v>
      </c>
      <c r="J228" s="38">
        <f t="shared" si="203"/>
        <v>0</v>
      </c>
      <c r="K228" s="38">
        <f t="shared" si="203"/>
        <v>0</v>
      </c>
      <c r="L228" s="38">
        <f t="shared" si="203"/>
        <v>0</v>
      </c>
      <c r="M228" s="38">
        <f t="shared" si="203"/>
        <v>0</v>
      </c>
      <c r="N228" s="38">
        <f t="shared" si="203"/>
        <v>0</v>
      </c>
      <c r="O228" s="46">
        <f t="shared" si="201"/>
        <v>0</v>
      </c>
    </row>
    <row r="229" spans="1:15" ht="15" hidden="1" outlineLevel="1" thickBot="1" x14ac:dyDescent="0.25">
      <c r="A229" s="20"/>
      <c r="B229" s="267"/>
      <c r="C229" s="18"/>
      <c r="D229" s="271" t="s">
        <v>82</v>
      </c>
      <c r="E229" s="272"/>
      <c r="F229" s="39">
        <f t="shared" ref="F229" si="204">F228+F225</f>
        <v>0</v>
      </c>
      <c r="G229" s="39">
        <f t="shared" ref="G229:N229" si="205">G228+G225</f>
        <v>0</v>
      </c>
      <c r="H229" s="39">
        <f t="shared" si="205"/>
        <v>0</v>
      </c>
      <c r="I229" s="39">
        <f t="shared" si="205"/>
        <v>0</v>
      </c>
      <c r="J229" s="39">
        <f t="shared" si="205"/>
        <v>0</v>
      </c>
      <c r="K229" s="39">
        <f t="shared" si="205"/>
        <v>0</v>
      </c>
      <c r="L229" s="39">
        <f t="shared" si="205"/>
        <v>0</v>
      </c>
      <c r="M229" s="39">
        <f t="shared" si="205"/>
        <v>0</v>
      </c>
      <c r="N229" s="39">
        <f t="shared" si="205"/>
        <v>0</v>
      </c>
      <c r="O229" s="45">
        <f t="shared" si="201"/>
        <v>0</v>
      </c>
    </row>
    <row r="230" spans="1:15" ht="15" hidden="1" outlineLevel="1" thickBot="1" x14ac:dyDescent="0.25">
      <c r="A230" s="20"/>
      <c r="B230" s="267"/>
      <c r="C230" s="28">
        <v>0.25</v>
      </c>
      <c r="D230" s="14" t="s">
        <v>83</v>
      </c>
      <c r="E230" s="33"/>
      <c r="F230" s="38">
        <f>F229*$C$230</f>
        <v>0</v>
      </c>
      <c r="G230" s="38">
        <f t="shared" ref="G230:N230" si="206">G229*$C$230</f>
        <v>0</v>
      </c>
      <c r="H230" s="38">
        <f t="shared" si="206"/>
        <v>0</v>
      </c>
      <c r="I230" s="38">
        <f t="shared" si="206"/>
        <v>0</v>
      </c>
      <c r="J230" s="38">
        <f t="shared" si="206"/>
        <v>0</v>
      </c>
      <c r="K230" s="38">
        <f t="shared" si="206"/>
        <v>0</v>
      </c>
      <c r="L230" s="38">
        <f t="shared" si="206"/>
        <v>0</v>
      </c>
      <c r="M230" s="38">
        <f t="shared" si="206"/>
        <v>0</v>
      </c>
      <c r="N230" s="38">
        <f t="shared" si="206"/>
        <v>0</v>
      </c>
      <c r="O230" s="46">
        <f t="shared" si="201"/>
        <v>0</v>
      </c>
    </row>
    <row r="231" spans="1:15" hidden="1" outlineLevel="1" x14ac:dyDescent="0.2">
      <c r="A231" s="20"/>
      <c r="B231" s="267"/>
      <c r="C231" s="18"/>
      <c r="D231" s="271" t="s">
        <v>84</v>
      </c>
      <c r="E231" s="272"/>
      <c r="F231" s="39">
        <f t="shared" ref="F231" si="207">F229+F230</f>
        <v>0</v>
      </c>
      <c r="G231" s="39">
        <f t="shared" ref="G231:N231" si="208">G229+G230</f>
        <v>0</v>
      </c>
      <c r="H231" s="39">
        <f t="shared" si="208"/>
        <v>0</v>
      </c>
      <c r="I231" s="39">
        <f t="shared" si="208"/>
        <v>0</v>
      </c>
      <c r="J231" s="39">
        <f t="shared" si="208"/>
        <v>0</v>
      </c>
      <c r="K231" s="39">
        <f t="shared" si="208"/>
        <v>0</v>
      </c>
      <c r="L231" s="39">
        <f t="shared" si="208"/>
        <v>0</v>
      </c>
      <c r="M231" s="39">
        <f t="shared" si="208"/>
        <v>0</v>
      </c>
      <c r="N231" s="39">
        <f t="shared" si="208"/>
        <v>0</v>
      </c>
      <c r="O231" s="45">
        <f t="shared" si="201"/>
        <v>0</v>
      </c>
    </row>
    <row r="232" spans="1:15" ht="15" hidden="1" outlineLevel="1" thickBot="1" x14ac:dyDescent="0.25">
      <c r="A232" s="21"/>
      <c r="B232" s="268"/>
      <c r="C232" s="19"/>
      <c r="D232" s="15" t="s">
        <v>85</v>
      </c>
      <c r="E232" s="34"/>
      <c r="F232" s="40">
        <v>0</v>
      </c>
      <c r="G232" s="40">
        <v>0</v>
      </c>
      <c r="H232" s="40">
        <v>0</v>
      </c>
      <c r="I232" s="40">
        <v>0</v>
      </c>
      <c r="J232" s="40">
        <v>0</v>
      </c>
      <c r="K232" s="40">
        <v>0</v>
      </c>
      <c r="L232" s="40">
        <v>0</v>
      </c>
      <c r="M232" s="40">
        <v>0</v>
      </c>
      <c r="N232" s="40">
        <v>0</v>
      </c>
      <c r="O232" s="47">
        <f t="shared" si="201"/>
        <v>0</v>
      </c>
    </row>
    <row r="233" spans="1:15" hidden="1" outlineLevel="1" x14ac:dyDescent="0.2">
      <c r="A233" s="20"/>
      <c r="B233" s="23"/>
      <c r="C233" s="18"/>
      <c r="D233" s="262" t="s">
        <v>75</v>
      </c>
      <c r="E233" s="263"/>
      <c r="F233" s="42">
        <f t="shared" ref="F233:N233" si="209">F231+F232</f>
        <v>0</v>
      </c>
      <c r="G233" s="42">
        <f t="shared" si="209"/>
        <v>0</v>
      </c>
      <c r="H233" s="42">
        <f t="shared" si="209"/>
        <v>0</v>
      </c>
      <c r="I233" s="42">
        <f t="shared" si="209"/>
        <v>0</v>
      </c>
      <c r="J233" s="42">
        <f t="shared" si="209"/>
        <v>0</v>
      </c>
      <c r="K233" s="42">
        <f t="shared" si="209"/>
        <v>0</v>
      </c>
      <c r="L233" s="42">
        <f t="shared" si="209"/>
        <v>0</v>
      </c>
      <c r="M233" s="42">
        <f t="shared" si="209"/>
        <v>0</v>
      </c>
      <c r="N233" s="42">
        <f t="shared" si="209"/>
        <v>0</v>
      </c>
      <c r="O233" s="186">
        <f t="shared" si="201"/>
        <v>0</v>
      </c>
    </row>
    <row r="234" spans="1:15" ht="15" hidden="1" outlineLevel="1" thickBot="1" x14ac:dyDescent="0.25">
      <c r="C234" s="11">
        <v>1</v>
      </c>
      <c r="D234" s="264" t="s">
        <v>86</v>
      </c>
      <c r="E234" s="265"/>
      <c r="F234" s="90">
        <f>F233*$C$234</f>
        <v>0</v>
      </c>
      <c r="G234" s="90">
        <f t="shared" ref="G234:N234" si="210">G233*$C$234</f>
        <v>0</v>
      </c>
      <c r="H234" s="90">
        <f t="shared" si="210"/>
        <v>0</v>
      </c>
      <c r="I234" s="90">
        <f t="shared" si="210"/>
        <v>0</v>
      </c>
      <c r="J234" s="90">
        <f t="shared" si="210"/>
        <v>0</v>
      </c>
      <c r="K234" s="90">
        <f t="shared" si="210"/>
        <v>0</v>
      </c>
      <c r="L234" s="90">
        <f t="shared" si="210"/>
        <v>0</v>
      </c>
      <c r="M234" s="90">
        <f t="shared" si="210"/>
        <v>0</v>
      </c>
      <c r="N234" s="90">
        <f t="shared" si="210"/>
        <v>0</v>
      </c>
      <c r="O234" s="189">
        <f t="shared" si="201"/>
        <v>0</v>
      </c>
    </row>
    <row r="235" spans="1:15" ht="5" hidden="1" customHeight="1" outlineLevel="1" thickBot="1" x14ac:dyDescent="0.25">
      <c r="C235" s="11"/>
      <c r="D235" s="131"/>
      <c r="E235" s="131"/>
      <c r="F235" s="132"/>
      <c r="G235" s="133"/>
      <c r="H235" s="132"/>
      <c r="I235" s="133"/>
      <c r="J235" s="132"/>
      <c r="K235" s="133"/>
      <c r="L235" s="133"/>
      <c r="M235" s="133"/>
      <c r="N235" s="133"/>
      <c r="O235" s="187"/>
    </row>
    <row r="236" spans="1:15" ht="15" hidden="1" outlineLevel="1" thickBot="1" x14ac:dyDescent="0.25">
      <c r="A236" s="26">
        <v>22</v>
      </c>
      <c r="B236" s="266">
        <f>'PMs_Personnel costs'!B24</f>
        <v>0</v>
      </c>
      <c r="C236" s="25"/>
      <c r="D236" s="12" t="s">
        <v>78</v>
      </c>
      <c r="E236" s="31"/>
      <c r="F236" s="36">
        <f>'PMs_Personnel costs'!Q24</f>
        <v>0</v>
      </c>
      <c r="G236" s="36">
        <f>'PMs_Personnel costs'!R24</f>
        <v>0</v>
      </c>
      <c r="H236" s="36">
        <f>'PMs_Personnel costs'!S24</f>
        <v>0</v>
      </c>
      <c r="I236" s="36">
        <f>'PMs_Personnel costs'!T24</f>
        <v>0</v>
      </c>
      <c r="J236" s="36">
        <f>'PMs_Personnel costs'!U24</f>
        <v>0</v>
      </c>
      <c r="K236" s="36">
        <f>'PMs_Personnel costs'!V24</f>
        <v>0</v>
      </c>
      <c r="L236" s="36">
        <f>'PMs_Personnel costs'!W24</f>
        <v>0</v>
      </c>
      <c r="M236" s="36">
        <f>'PMs_Personnel costs'!X24</f>
        <v>0</v>
      </c>
      <c r="N236" s="36">
        <f>'PMs_Personnel costs'!Y24</f>
        <v>0</v>
      </c>
      <c r="O236" s="44">
        <f t="shared" ref="O236:O245" si="211">SUM(F236:N236)</f>
        <v>0</v>
      </c>
    </row>
    <row r="237" spans="1:15" hidden="1" outlineLevel="1" x14ac:dyDescent="0.2">
      <c r="A237" s="20"/>
      <c r="B237" s="267"/>
      <c r="C237" s="18"/>
      <c r="D237" s="269" t="s">
        <v>79</v>
      </c>
      <c r="E237" s="270"/>
      <c r="F237" s="37">
        <f>'Travel costs'!E34</f>
        <v>0</v>
      </c>
      <c r="G237" s="37">
        <f>'Travel costs'!F34</f>
        <v>0</v>
      </c>
      <c r="H237" s="37">
        <f>'Travel costs'!G34</f>
        <v>0</v>
      </c>
      <c r="I237" s="37">
        <f>'Travel costs'!H34</f>
        <v>0</v>
      </c>
      <c r="J237" s="37">
        <f>'Travel costs'!I34</f>
        <v>0</v>
      </c>
      <c r="K237" s="37">
        <f>'Travel costs'!J34</f>
        <v>0</v>
      </c>
      <c r="L237" s="37">
        <f>'Travel costs'!K34</f>
        <v>0</v>
      </c>
      <c r="M237" s="37">
        <f>'Travel costs'!L34</f>
        <v>0</v>
      </c>
      <c r="N237" s="37">
        <f>'Travel costs'!M34</f>
        <v>0</v>
      </c>
      <c r="O237" s="45">
        <f t="shared" si="211"/>
        <v>0</v>
      </c>
    </row>
    <row r="238" spans="1:15" hidden="1" outlineLevel="1" x14ac:dyDescent="0.2">
      <c r="A238" s="20"/>
      <c r="B238" s="267"/>
      <c r="C238" s="18"/>
      <c r="D238" s="269" t="s">
        <v>80</v>
      </c>
      <c r="E238" s="270"/>
      <c r="F238" s="37">
        <f>'Other costs'!E87</f>
        <v>0</v>
      </c>
      <c r="G238" s="37">
        <f>'Other costs'!F87</f>
        <v>0</v>
      </c>
      <c r="H238" s="37">
        <f>'Other costs'!G87</f>
        <v>0</v>
      </c>
      <c r="I238" s="37">
        <f>'Other costs'!H87</f>
        <v>0</v>
      </c>
      <c r="J238" s="37">
        <f>'Other costs'!I87</f>
        <v>0</v>
      </c>
      <c r="K238" s="37">
        <f>'Other costs'!J87</f>
        <v>0</v>
      </c>
      <c r="L238" s="37">
        <f>'Other costs'!K87</f>
        <v>0</v>
      </c>
      <c r="M238" s="37">
        <f>'Other costs'!L87</f>
        <v>0</v>
      </c>
      <c r="N238" s="37">
        <f>'Other costs'!M87</f>
        <v>0</v>
      </c>
      <c r="O238" s="45">
        <f t="shared" si="211"/>
        <v>0</v>
      </c>
    </row>
    <row r="239" spans="1:15" hidden="1" outlineLevel="1" x14ac:dyDescent="0.2">
      <c r="A239" s="20"/>
      <c r="B239" s="267"/>
      <c r="C239" s="18"/>
      <c r="D239" s="13" t="s">
        <v>81</v>
      </c>
      <c r="E239" s="32"/>
      <c r="F239" s="38">
        <f t="shared" ref="F239" si="212">F237+F238</f>
        <v>0</v>
      </c>
      <c r="G239" s="38">
        <f t="shared" ref="G239:N239" si="213">G237+G238</f>
        <v>0</v>
      </c>
      <c r="H239" s="38">
        <f t="shared" si="213"/>
        <v>0</v>
      </c>
      <c r="I239" s="38">
        <f t="shared" si="213"/>
        <v>0</v>
      </c>
      <c r="J239" s="38">
        <f t="shared" si="213"/>
        <v>0</v>
      </c>
      <c r="K239" s="38">
        <f t="shared" si="213"/>
        <v>0</v>
      </c>
      <c r="L239" s="38">
        <f t="shared" si="213"/>
        <v>0</v>
      </c>
      <c r="M239" s="38">
        <f t="shared" si="213"/>
        <v>0</v>
      </c>
      <c r="N239" s="38">
        <f t="shared" si="213"/>
        <v>0</v>
      </c>
      <c r="O239" s="46">
        <f t="shared" si="211"/>
        <v>0</v>
      </c>
    </row>
    <row r="240" spans="1:15" ht="15" hidden="1" outlineLevel="1" thickBot="1" x14ac:dyDescent="0.25">
      <c r="A240" s="20"/>
      <c r="B240" s="267"/>
      <c r="C240" s="18"/>
      <c r="D240" s="271" t="s">
        <v>82</v>
      </c>
      <c r="E240" s="272"/>
      <c r="F240" s="39">
        <f t="shared" ref="F240" si="214">F239+F236</f>
        <v>0</v>
      </c>
      <c r="G240" s="39">
        <f t="shared" ref="G240:N240" si="215">G239+G236</f>
        <v>0</v>
      </c>
      <c r="H240" s="39">
        <f t="shared" si="215"/>
        <v>0</v>
      </c>
      <c r="I240" s="39">
        <f t="shared" si="215"/>
        <v>0</v>
      </c>
      <c r="J240" s="39">
        <f t="shared" si="215"/>
        <v>0</v>
      </c>
      <c r="K240" s="39">
        <f t="shared" si="215"/>
        <v>0</v>
      </c>
      <c r="L240" s="39">
        <f t="shared" si="215"/>
        <v>0</v>
      </c>
      <c r="M240" s="39">
        <f t="shared" si="215"/>
        <v>0</v>
      </c>
      <c r="N240" s="39">
        <f t="shared" si="215"/>
        <v>0</v>
      </c>
      <c r="O240" s="45">
        <f t="shared" si="211"/>
        <v>0</v>
      </c>
    </row>
    <row r="241" spans="1:15" ht="15" hidden="1" outlineLevel="1" thickBot="1" x14ac:dyDescent="0.25">
      <c r="A241" s="20"/>
      <c r="B241" s="267"/>
      <c r="C241" s="28">
        <v>0.25</v>
      </c>
      <c r="D241" s="14" t="s">
        <v>83</v>
      </c>
      <c r="E241" s="33"/>
      <c r="F241" s="38">
        <f>F240*$C$241</f>
        <v>0</v>
      </c>
      <c r="G241" s="38">
        <f t="shared" ref="G241:N241" si="216">G240*$C$241</f>
        <v>0</v>
      </c>
      <c r="H241" s="38">
        <f t="shared" si="216"/>
        <v>0</v>
      </c>
      <c r="I241" s="38">
        <f t="shared" si="216"/>
        <v>0</v>
      </c>
      <c r="J241" s="38">
        <f t="shared" si="216"/>
        <v>0</v>
      </c>
      <c r="K241" s="38">
        <f t="shared" si="216"/>
        <v>0</v>
      </c>
      <c r="L241" s="38">
        <f t="shared" si="216"/>
        <v>0</v>
      </c>
      <c r="M241" s="38">
        <f t="shared" si="216"/>
        <v>0</v>
      </c>
      <c r="N241" s="38">
        <f t="shared" si="216"/>
        <v>0</v>
      </c>
      <c r="O241" s="46">
        <f t="shared" si="211"/>
        <v>0</v>
      </c>
    </row>
    <row r="242" spans="1:15" hidden="1" outlineLevel="1" x14ac:dyDescent="0.2">
      <c r="A242" s="20"/>
      <c r="B242" s="267"/>
      <c r="C242" s="18"/>
      <c r="D242" s="271" t="s">
        <v>84</v>
      </c>
      <c r="E242" s="272"/>
      <c r="F242" s="39">
        <f t="shared" ref="F242" si="217">F240+F241</f>
        <v>0</v>
      </c>
      <c r="G242" s="39">
        <f t="shared" ref="G242:N242" si="218">G240+G241</f>
        <v>0</v>
      </c>
      <c r="H242" s="39">
        <f t="shared" si="218"/>
        <v>0</v>
      </c>
      <c r="I242" s="39">
        <f t="shared" si="218"/>
        <v>0</v>
      </c>
      <c r="J242" s="39">
        <f t="shared" si="218"/>
        <v>0</v>
      </c>
      <c r="K242" s="39">
        <f t="shared" si="218"/>
        <v>0</v>
      </c>
      <c r="L242" s="39">
        <f t="shared" si="218"/>
        <v>0</v>
      </c>
      <c r="M242" s="39">
        <f t="shared" si="218"/>
        <v>0</v>
      </c>
      <c r="N242" s="39">
        <f t="shared" si="218"/>
        <v>0</v>
      </c>
      <c r="O242" s="45">
        <f t="shared" si="211"/>
        <v>0</v>
      </c>
    </row>
    <row r="243" spans="1:15" ht="15" hidden="1" outlineLevel="1" thickBot="1" x14ac:dyDescent="0.25">
      <c r="A243" s="21"/>
      <c r="B243" s="268"/>
      <c r="C243" s="19"/>
      <c r="D243" s="15" t="s">
        <v>85</v>
      </c>
      <c r="E243" s="34"/>
      <c r="F243" s="40">
        <v>0</v>
      </c>
      <c r="G243" s="40">
        <v>0</v>
      </c>
      <c r="H243" s="40">
        <v>0</v>
      </c>
      <c r="I243" s="40">
        <v>0</v>
      </c>
      <c r="J243" s="40">
        <v>0</v>
      </c>
      <c r="K243" s="40">
        <v>0</v>
      </c>
      <c r="L243" s="40">
        <v>0</v>
      </c>
      <c r="M243" s="40">
        <v>0</v>
      </c>
      <c r="N243" s="40">
        <v>0</v>
      </c>
      <c r="O243" s="47">
        <f t="shared" si="211"/>
        <v>0</v>
      </c>
    </row>
    <row r="244" spans="1:15" hidden="1" outlineLevel="1" x14ac:dyDescent="0.2">
      <c r="A244" s="20"/>
      <c r="B244" s="23"/>
      <c r="C244" s="18"/>
      <c r="D244" s="262" t="s">
        <v>75</v>
      </c>
      <c r="E244" s="263"/>
      <c r="F244" s="42">
        <f t="shared" ref="F244:N244" si="219">F242+F243</f>
        <v>0</v>
      </c>
      <c r="G244" s="42">
        <f t="shared" si="219"/>
        <v>0</v>
      </c>
      <c r="H244" s="42">
        <f t="shared" si="219"/>
        <v>0</v>
      </c>
      <c r="I244" s="42">
        <f t="shared" si="219"/>
        <v>0</v>
      </c>
      <c r="J244" s="42">
        <f t="shared" si="219"/>
        <v>0</v>
      </c>
      <c r="K244" s="42">
        <f t="shared" si="219"/>
        <v>0</v>
      </c>
      <c r="L244" s="42">
        <f t="shared" si="219"/>
        <v>0</v>
      </c>
      <c r="M244" s="42">
        <f t="shared" si="219"/>
        <v>0</v>
      </c>
      <c r="N244" s="42">
        <f t="shared" si="219"/>
        <v>0</v>
      </c>
      <c r="O244" s="186">
        <f t="shared" si="211"/>
        <v>0</v>
      </c>
    </row>
    <row r="245" spans="1:15" ht="15" hidden="1" outlineLevel="1" thickBot="1" x14ac:dyDescent="0.25">
      <c r="C245" s="11">
        <v>1</v>
      </c>
      <c r="D245" s="264" t="s">
        <v>86</v>
      </c>
      <c r="E245" s="265"/>
      <c r="F245" s="90">
        <f>F244*$C$245</f>
        <v>0</v>
      </c>
      <c r="G245" s="90">
        <f t="shared" ref="G245:N245" si="220">G244*$C$245</f>
        <v>0</v>
      </c>
      <c r="H245" s="90">
        <f t="shared" si="220"/>
        <v>0</v>
      </c>
      <c r="I245" s="90">
        <f t="shared" si="220"/>
        <v>0</v>
      </c>
      <c r="J245" s="90">
        <f t="shared" si="220"/>
        <v>0</v>
      </c>
      <c r="K245" s="90">
        <f t="shared" si="220"/>
        <v>0</v>
      </c>
      <c r="L245" s="90">
        <f t="shared" si="220"/>
        <v>0</v>
      </c>
      <c r="M245" s="90">
        <f t="shared" si="220"/>
        <v>0</v>
      </c>
      <c r="N245" s="90">
        <f t="shared" si="220"/>
        <v>0</v>
      </c>
      <c r="O245" s="189">
        <f t="shared" si="211"/>
        <v>0</v>
      </c>
    </row>
    <row r="246" spans="1:15" ht="5" hidden="1" customHeight="1" outlineLevel="1" thickBot="1" x14ac:dyDescent="0.25">
      <c r="C246" s="11"/>
      <c r="F246" s="35"/>
      <c r="G246" s="10"/>
      <c r="H246" s="35"/>
      <c r="I246" s="10"/>
      <c r="J246" s="35"/>
      <c r="K246" s="10"/>
      <c r="L246" s="10"/>
      <c r="M246" s="10"/>
      <c r="N246" s="10"/>
      <c r="O246" s="8"/>
    </row>
    <row r="247" spans="1:15" ht="15" hidden="1" outlineLevel="1" thickBot="1" x14ac:dyDescent="0.25">
      <c r="A247" s="26">
        <v>23</v>
      </c>
      <c r="B247" s="266">
        <f>'PMs_Personnel costs'!B25</f>
        <v>0</v>
      </c>
      <c r="C247" s="25"/>
      <c r="D247" s="12" t="s">
        <v>78</v>
      </c>
      <c r="E247" s="31"/>
      <c r="F247" s="36">
        <f>'PMs_Personnel costs'!Q25</f>
        <v>0</v>
      </c>
      <c r="G247" s="36">
        <f>'PMs_Personnel costs'!R25</f>
        <v>0</v>
      </c>
      <c r="H247" s="36">
        <f>'PMs_Personnel costs'!S25</f>
        <v>0</v>
      </c>
      <c r="I247" s="36">
        <f>'PMs_Personnel costs'!T25</f>
        <v>0</v>
      </c>
      <c r="J247" s="36">
        <f>'PMs_Personnel costs'!U25</f>
        <v>0</v>
      </c>
      <c r="K247" s="36">
        <f>'PMs_Personnel costs'!V25</f>
        <v>0</v>
      </c>
      <c r="L247" s="36">
        <f>'PMs_Personnel costs'!W25</f>
        <v>0</v>
      </c>
      <c r="M247" s="36">
        <f>'PMs_Personnel costs'!X25</f>
        <v>0</v>
      </c>
      <c r="N247" s="36">
        <f>'PMs_Personnel costs'!Y25</f>
        <v>0</v>
      </c>
      <c r="O247" s="44">
        <f t="shared" ref="O247:O256" si="221">SUM(F247:N247)</f>
        <v>0</v>
      </c>
    </row>
    <row r="248" spans="1:15" hidden="1" outlineLevel="1" x14ac:dyDescent="0.2">
      <c r="A248" s="20"/>
      <c r="B248" s="267"/>
      <c r="C248" s="18"/>
      <c r="D248" s="269" t="s">
        <v>79</v>
      </c>
      <c r="E248" s="270"/>
      <c r="F248" s="37">
        <f>'Travel costs'!E35</f>
        <v>0</v>
      </c>
      <c r="G248" s="37">
        <f>'Travel costs'!F35</f>
        <v>0</v>
      </c>
      <c r="H248" s="37">
        <f>'Travel costs'!G35</f>
        <v>0</v>
      </c>
      <c r="I248" s="37">
        <f>'Travel costs'!H35</f>
        <v>0</v>
      </c>
      <c r="J248" s="37">
        <f>'Travel costs'!I35</f>
        <v>0</v>
      </c>
      <c r="K248" s="37">
        <f>'Travel costs'!J35</f>
        <v>0</v>
      </c>
      <c r="L248" s="37">
        <f>'Travel costs'!K35</f>
        <v>0</v>
      </c>
      <c r="M248" s="37">
        <f>'Travel costs'!L35</f>
        <v>0</v>
      </c>
      <c r="N248" s="37">
        <f>'Travel costs'!M35</f>
        <v>0</v>
      </c>
      <c r="O248" s="45">
        <f t="shared" si="221"/>
        <v>0</v>
      </c>
    </row>
    <row r="249" spans="1:15" hidden="1" outlineLevel="1" x14ac:dyDescent="0.2">
      <c r="A249" s="20"/>
      <c r="B249" s="267"/>
      <c r="C249" s="18"/>
      <c r="D249" s="269" t="s">
        <v>80</v>
      </c>
      <c r="E249" s="270"/>
      <c r="F249" s="37">
        <f>'Other costs'!E91</f>
        <v>0</v>
      </c>
      <c r="G249" s="37">
        <f>'Other costs'!F91</f>
        <v>0</v>
      </c>
      <c r="H249" s="37">
        <f>'Other costs'!G91</f>
        <v>0</v>
      </c>
      <c r="I249" s="37">
        <f>'Other costs'!H91</f>
        <v>0</v>
      </c>
      <c r="J249" s="37">
        <f>'Other costs'!I91</f>
        <v>0</v>
      </c>
      <c r="K249" s="37">
        <f>'Other costs'!J91</f>
        <v>0</v>
      </c>
      <c r="L249" s="37">
        <f>'Other costs'!K91</f>
        <v>0</v>
      </c>
      <c r="M249" s="37">
        <f>'Other costs'!L91</f>
        <v>0</v>
      </c>
      <c r="N249" s="37">
        <f>'Other costs'!M91</f>
        <v>0</v>
      </c>
      <c r="O249" s="45">
        <f t="shared" si="221"/>
        <v>0</v>
      </c>
    </row>
    <row r="250" spans="1:15" hidden="1" outlineLevel="1" x14ac:dyDescent="0.2">
      <c r="A250" s="20"/>
      <c r="B250" s="267"/>
      <c r="C250" s="18"/>
      <c r="D250" s="13" t="s">
        <v>81</v>
      </c>
      <c r="E250" s="32"/>
      <c r="F250" s="38">
        <f t="shared" ref="F250" si="222">F248+F249</f>
        <v>0</v>
      </c>
      <c r="G250" s="38">
        <f t="shared" ref="G250:N250" si="223">G248+G249</f>
        <v>0</v>
      </c>
      <c r="H250" s="38">
        <f t="shared" si="223"/>
        <v>0</v>
      </c>
      <c r="I250" s="38">
        <f t="shared" si="223"/>
        <v>0</v>
      </c>
      <c r="J250" s="38">
        <f t="shared" si="223"/>
        <v>0</v>
      </c>
      <c r="K250" s="38">
        <f t="shared" si="223"/>
        <v>0</v>
      </c>
      <c r="L250" s="38">
        <f t="shared" si="223"/>
        <v>0</v>
      </c>
      <c r="M250" s="38">
        <f t="shared" si="223"/>
        <v>0</v>
      </c>
      <c r="N250" s="38">
        <f t="shared" si="223"/>
        <v>0</v>
      </c>
      <c r="O250" s="46">
        <f t="shared" si="221"/>
        <v>0</v>
      </c>
    </row>
    <row r="251" spans="1:15" ht="15" hidden="1" outlineLevel="1" thickBot="1" x14ac:dyDescent="0.25">
      <c r="A251" s="20"/>
      <c r="B251" s="267"/>
      <c r="C251" s="18"/>
      <c r="D251" s="271" t="s">
        <v>82</v>
      </c>
      <c r="E251" s="272"/>
      <c r="F251" s="39">
        <f t="shared" ref="F251" si="224">F250+F247</f>
        <v>0</v>
      </c>
      <c r="G251" s="39">
        <f t="shared" ref="G251:N251" si="225">G250+G247</f>
        <v>0</v>
      </c>
      <c r="H251" s="39">
        <f t="shared" si="225"/>
        <v>0</v>
      </c>
      <c r="I251" s="39">
        <f t="shared" si="225"/>
        <v>0</v>
      </c>
      <c r="J251" s="39">
        <f t="shared" si="225"/>
        <v>0</v>
      </c>
      <c r="K251" s="39">
        <f t="shared" si="225"/>
        <v>0</v>
      </c>
      <c r="L251" s="39">
        <f t="shared" si="225"/>
        <v>0</v>
      </c>
      <c r="M251" s="39">
        <f t="shared" si="225"/>
        <v>0</v>
      </c>
      <c r="N251" s="39">
        <f t="shared" si="225"/>
        <v>0</v>
      </c>
      <c r="O251" s="45">
        <f t="shared" si="221"/>
        <v>0</v>
      </c>
    </row>
    <row r="252" spans="1:15" ht="15" hidden="1" outlineLevel="1" thickBot="1" x14ac:dyDescent="0.25">
      <c r="A252" s="20"/>
      <c r="B252" s="267"/>
      <c r="C252" s="28">
        <v>0.25</v>
      </c>
      <c r="D252" s="14" t="s">
        <v>83</v>
      </c>
      <c r="E252" s="33"/>
      <c r="F252" s="38">
        <f>F251*$C$252</f>
        <v>0</v>
      </c>
      <c r="G252" s="38">
        <f t="shared" ref="G252:N252" si="226">G251*$C$252</f>
        <v>0</v>
      </c>
      <c r="H252" s="38">
        <f t="shared" si="226"/>
        <v>0</v>
      </c>
      <c r="I252" s="38">
        <f t="shared" si="226"/>
        <v>0</v>
      </c>
      <c r="J252" s="38">
        <f t="shared" si="226"/>
        <v>0</v>
      </c>
      <c r="K252" s="38">
        <f t="shared" si="226"/>
        <v>0</v>
      </c>
      <c r="L252" s="38">
        <f t="shared" si="226"/>
        <v>0</v>
      </c>
      <c r="M252" s="38">
        <f t="shared" si="226"/>
        <v>0</v>
      </c>
      <c r="N252" s="38">
        <f t="shared" si="226"/>
        <v>0</v>
      </c>
      <c r="O252" s="46">
        <f t="shared" si="221"/>
        <v>0</v>
      </c>
    </row>
    <row r="253" spans="1:15" hidden="1" outlineLevel="1" x14ac:dyDescent="0.2">
      <c r="A253" s="20"/>
      <c r="B253" s="267"/>
      <c r="C253" s="18"/>
      <c r="D253" s="271" t="s">
        <v>84</v>
      </c>
      <c r="E253" s="272"/>
      <c r="F253" s="39">
        <f t="shared" ref="F253" si="227">F251+F252</f>
        <v>0</v>
      </c>
      <c r="G253" s="39">
        <f t="shared" ref="G253:N253" si="228">G251+G252</f>
        <v>0</v>
      </c>
      <c r="H253" s="39">
        <f t="shared" si="228"/>
        <v>0</v>
      </c>
      <c r="I253" s="39">
        <f t="shared" si="228"/>
        <v>0</v>
      </c>
      <c r="J253" s="39">
        <f t="shared" si="228"/>
        <v>0</v>
      </c>
      <c r="K253" s="39">
        <f t="shared" si="228"/>
        <v>0</v>
      </c>
      <c r="L253" s="39">
        <f t="shared" si="228"/>
        <v>0</v>
      </c>
      <c r="M253" s="39">
        <f t="shared" si="228"/>
        <v>0</v>
      </c>
      <c r="N253" s="39">
        <f t="shared" si="228"/>
        <v>0</v>
      </c>
      <c r="O253" s="45">
        <f t="shared" si="221"/>
        <v>0</v>
      </c>
    </row>
    <row r="254" spans="1:15" ht="15" hidden="1" outlineLevel="1" thickBot="1" x14ac:dyDescent="0.25">
      <c r="A254" s="21"/>
      <c r="B254" s="268"/>
      <c r="C254" s="19"/>
      <c r="D254" s="15" t="s">
        <v>85</v>
      </c>
      <c r="E254" s="34"/>
      <c r="F254" s="40">
        <v>0</v>
      </c>
      <c r="G254" s="40">
        <v>0</v>
      </c>
      <c r="H254" s="40">
        <v>0</v>
      </c>
      <c r="I254" s="40">
        <v>0</v>
      </c>
      <c r="J254" s="40">
        <v>0</v>
      </c>
      <c r="K254" s="40">
        <v>0</v>
      </c>
      <c r="L254" s="40">
        <v>0</v>
      </c>
      <c r="M254" s="40">
        <v>0</v>
      </c>
      <c r="N254" s="40">
        <v>0</v>
      </c>
      <c r="O254" s="47">
        <f t="shared" si="221"/>
        <v>0</v>
      </c>
    </row>
    <row r="255" spans="1:15" hidden="1" outlineLevel="1" x14ac:dyDescent="0.2">
      <c r="A255" s="20"/>
      <c r="B255" s="23"/>
      <c r="C255" s="18"/>
      <c r="D255" s="262" t="s">
        <v>75</v>
      </c>
      <c r="E255" s="263"/>
      <c r="F255" s="42">
        <f>F253+F254</f>
        <v>0</v>
      </c>
      <c r="G255" s="42">
        <f t="shared" ref="G255:N255" si="229">G253+G254</f>
        <v>0</v>
      </c>
      <c r="H255" s="42">
        <f t="shared" si="229"/>
        <v>0</v>
      </c>
      <c r="I255" s="42">
        <f t="shared" si="229"/>
        <v>0</v>
      </c>
      <c r="J255" s="42">
        <f t="shared" si="229"/>
        <v>0</v>
      </c>
      <c r="K255" s="42">
        <f t="shared" si="229"/>
        <v>0</v>
      </c>
      <c r="L255" s="42">
        <f t="shared" si="229"/>
        <v>0</v>
      </c>
      <c r="M255" s="42">
        <f t="shared" si="229"/>
        <v>0</v>
      </c>
      <c r="N255" s="42">
        <f t="shared" si="229"/>
        <v>0</v>
      </c>
      <c r="O255" s="186">
        <f t="shared" si="221"/>
        <v>0</v>
      </c>
    </row>
    <row r="256" spans="1:15" ht="15" hidden="1" outlineLevel="1" thickBot="1" x14ac:dyDescent="0.25">
      <c r="C256" s="11">
        <v>1</v>
      </c>
      <c r="D256" s="264" t="s">
        <v>86</v>
      </c>
      <c r="E256" s="265"/>
      <c r="F256" s="90">
        <f>F255*$C$256</f>
        <v>0</v>
      </c>
      <c r="G256" s="90">
        <f t="shared" ref="G256:N256" si="230">G255*$C$256</f>
        <v>0</v>
      </c>
      <c r="H256" s="90">
        <f t="shared" si="230"/>
        <v>0</v>
      </c>
      <c r="I256" s="90">
        <f t="shared" si="230"/>
        <v>0</v>
      </c>
      <c r="J256" s="90">
        <f t="shared" si="230"/>
        <v>0</v>
      </c>
      <c r="K256" s="90">
        <f t="shared" si="230"/>
        <v>0</v>
      </c>
      <c r="L256" s="90">
        <f t="shared" si="230"/>
        <v>0</v>
      </c>
      <c r="M256" s="90">
        <f t="shared" si="230"/>
        <v>0</v>
      </c>
      <c r="N256" s="90">
        <f t="shared" si="230"/>
        <v>0</v>
      </c>
      <c r="O256" s="189">
        <f t="shared" si="221"/>
        <v>0</v>
      </c>
    </row>
    <row r="257" spans="1:15" ht="5" hidden="1" customHeight="1" outlineLevel="1" thickBot="1" x14ac:dyDescent="0.25">
      <c r="C257" s="11"/>
      <c r="F257" s="35"/>
      <c r="G257" s="10"/>
      <c r="H257" s="35"/>
      <c r="I257" s="10"/>
      <c r="J257" s="35"/>
      <c r="K257" s="10"/>
      <c r="L257" s="10"/>
      <c r="M257" s="10"/>
      <c r="N257" s="10"/>
      <c r="O257" s="8"/>
    </row>
    <row r="258" spans="1:15" ht="15" hidden="1" outlineLevel="1" thickBot="1" x14ac:dyDescent="0.25">
      <c r="A258" s="26">
        <v>24</v>
      </c>
      <c r="B258" s="266">
        <f>'PMs_Personnel costs'!B26</f>
        <v>0</v>
      </c>
      <c r="C258" s="25"/>
      <c r="D258" s="12" t="s">
        <v>78</v>
      </c>
      <c r="E258" s="31"/>
      <c r="F258" s="36">
        <f>'PMs_Personnel costs'!Q26</f>
        <v>0</v>
      </c>
      <c r="G258" s="36">
        <f>'PMs_Personnel costs'!R26</f>
        <v>0</v>
      </c>
      <c r="H258" s="36">
        <f>'PMs_Personnel costs'!S26</f>
        <v>0</v>
      </c>
      <c r="I258" s="36">
        <f>'PMs_Personnel costs'!T26</f>
        <v>0</v>
      </c>
      <c r="J258" s="36">
        <f>'PMs_Personnel costs'!U26</f>
        <v>0</v>
      </c>
      <c r="K258" s="36">
        <f>'PMs_Personnel costs'!V26</f>
        <v>0</v>
      </c>
      <c r="L258" s="36">
        <f>'PMs_Personnel costs'!W26</f>
        <v>0</v>
      </c>
      <c r="M258" s="36">
        <f>'PMs_Personnel costs'!X26</f>
        <v>0</v>
      </c>
      <c r="N258" s="36">
        <f>'PMs_Personnel costs'!Y26</f>
        <v>0</v>
      </c>
      <c r="O258" s="44">
        <f t="shared" ref="O258:O267" si="231">SUM(F258:N258)</f>
        <v>0</v>
      </c>
    </row>
    <row r="259" spans="1:15" hidden="1" outlineLevel="1" x14ac:dyDescent="0.2">
      <c r="A259" s="20"/>
      <c r="B259" s="267"/>
      <c r="C259" s="18"/>
      <c r="D259" s="269" t="s">
        <v>79</v>
      </c>
      <c r="E259" s="270"/>
      <c r="F259" s="37">
        <f>'Travel costs'!E36</f>
        <v>0</v>
      </c>
      <c r="G259" s="37">
        <f>'Travel costs'!F36</f>
        <v>0</v>
      </c>
      <c r="H259" s="37">
        <f>'Travel costs'!G36</f>
        <v>0</v>
      </c>
      <c r="I259" s="37">
        <f>'Travel costs'!H36</f>
        <v>0</v>
      </c>
      <c r="J259" s="37">
        <f>'Travel costs'!I36</f>
        <v>0</v>
      </c>
      <c r="K259" s="37">
        <f>'Travel costs'!J36</f>
        <v>0</v>
      </c>
      <c r="L259" s="37">
        <f>'Travel costs'!K36</f>
        <v>0</v>
      </c>
      <c r="M259" s="37">
        <f>'Travel costs'!L36</f>
        <v>0</v>
      </c>
      <c r="N259" s="37">
        <f>'Travel costs'!M36</f>
        <v>0</v>
      </c>
      <c r="O259" s="45">
        <f t="shared" si="231"/>
        <v>0</v>
      </c>
    </row>
    <row r="260" spans="1:15" hidden="1" outlineLevel="1" x14ac:dyDescent="0.2">
      <c r="A260" s="20"/>
      <c r="B260" s="267"/>
      <c r="C260" s="18"/>
      <c r="D260" s="269" t="s">
        <v>80</v>
      </c>
      <c r="E260" s="270"/>
      <c r="F260" s="37">
        <f>'Other costs'!E95</f>
        <v>0</v>
      </c>
      <c r="G260" s="37">
        <f>'Other costs'!F95</f>
        <v>0</v>
      </c>
      <c r="H260" s="37">
        <f>'Other costs'!G95</f>
        <v>0</v>
      </c>
      <c r="I260" s="37">
        <f>'Other costs'!H95</f>
        <v>0</v>
      </c>
      <c r="J260" s="37">
        <f>'Other costs'!I95</f>
        <v>0</v>
      </c>
      <c r="K260" s="37">
        <f>'Other costs'!J95</f>
        <v>0</v>
      </c>
      <c r="L260" s="37">
        <f>'Other costs'!K95</f>
        <v>0</v>
      </c>
      <c r="M260" s="37">
        <f>'Other costs'!L95</f>
        <v>0</v>
      </c>
      <c r="N260" s="37">
        <f>'Other costs'!M95</f>
        <v>0</v>
      </c>
      <c r="O260" s="45">
        <f t="shared" si="231"/>
        <v>0</v>
      </c>
    </row>
    <row r="261" spans="1:15" hidden="1" outlineLevel="1" x14ac:dyDescent="0.2">
      <c r="A261" s="20"/>
      <c r="B261" s="267"/>
      <c r="C261" s="18"/>
      <c r="D261" s="13" t="s">
        <v>81</v>
      </c>
      <c r="E261" s="32"/>
      <c r="F261" s="38">
        <f>F259+F260</f>
        <v>0</v>
      </c>
      <c r="G261" s="38">
        <f t="shared" ref="G261:N261" si="232">G259+G260</f>
        <v>0</v>
      </c>
      <c r="H261" s="38">
        <f t="shared" si="232"/>
        <v>0</v>
      </c>
      <c r="I261" s="38">
        <f t="shared" si="232"/>
        <v>0</v>
      </c>
      <c r="J261" s="38">
        <f t="shared" si="232"/>
        <v>0</v>
      </c>
      <c r="K261" s="38">
        <f t="shared" si="232"/>
        <v>0</v>
      </c>
      <c r="L261" s="38">
        <f t="shared" si="232"/>
        <v>0</v>
      </c>
      <c r="M261" s="38">
        <f t="shared" si="232"/>
        <v>0</v>
      </c>
      <c r="N261" s="38">
        <f t="shared" si="232"/>
        <v>0</v>
      </c>
      <c r="O261" s="46">
        <f t="shared" si="231"/>
        <v>0</v>
      </c>
    </row>
    <row r="262" spans="1:15" ht="15" hidden="1" outlineLevel="1" thickBot="1" x14ac:dyDescent="0.25">
      <c r="A262" s="20"/>
      <c r="B262" s="267"/>
      <c r="C262" s="18"/>
      <c r="D262" s="271" t="s">
        <v>82</v>
      </c>
      <c r="E262" s="272"/>
      <c r="F262" s="39">
        <f t="shared" ref="F262:N262" si="233">F261+F258</f>
        <v>0</v>
      </c>
      <c r="G262" s="39">
        <f t="shared" si="233"/>
        <v>0</v>
      </c>
      <c r="H262" s="39">
        <f t="shared" si="233"/>
        <v>0</v>
      </c>
      <c r="I262" s="39">
        <f t="shared" si="233"/>
        <v>0</v>
      </c>
      <c r="J262" s="39">
        <f t="shared" si="233"/>
        <v>0</v>
      </c>
      <c r="K262" s="39">
        <f t="shared" si="233"/>
        <v>0</v>
      </c>
      <c r="L262" s="39">
        <f t="shared" si="233"/>
        <v>0</v>
      </c>
      <c r="M262" s="39">
        <f t="shared" si="233"/>
        <v>0</v>
      </c>
      <c r="N262" s="39">
        <f t="shared" si="233"/>
        <v>0</v>
      </c>
      <c r="O262" s="45">
        <f t="shared" si="231"/>
        <v>0</v>
      </c>
    </row>
    <row r="263" spans="1:15" ht="15" hidden="1" outlineLevel="1" thickBot="1" x14ac:dyDescent="0.25">
      <c r="A263" s="20"/>
      <c r="B263" s="267"/>
      <c r="C263" s="28">
        <v>0.25</v>
      </c>
      <c r="D263" s="14" t="s">
        <v>83</v>
      </c>
      <c r="E263" s="33"/>
      <c r="F263" s="38">
        <f>F262*$C$263</f>
        <v>0</v>
      </c>
      <c r="G263" s="38">
        <f t="shared" ref="G263:N263" si="234">G262*$C$263</f>
        <v>0</v>
      </c>
      <c r="H263" s="38">
        <f t="shared" si="234"/>
        <v>0</v>
      </c>
      <c r="I263" s="38">
        <f t="shared" si="234"/>
        <v>0</v>
      </c>
      <c r="J263" s="38">
        <f t="shared" si="234"/>
        <v>0</v>
      </c>
      <c r="K263" s="38">
        <f t="shared" si="234"/>
        <v>0</v>
      </c>
      <c r="L263" s="38">
        <f t="shared" si="234"/>
        <v>0</v>
      </c>
      <c r="M263" s="38">
        <f t="shared" si="234"/>
        <v>0</v>
      </c>
      <c r="N263" s="38">
        <f t="shared" si="234"/>
        <v>0</v>
      </c>
      <c r="O263" s="46">
        <f t="shared" si="231"/>
        <v>0</v>
      </c>
    </row>
    <row r="264" spans="1:15" hidden="1" outlineLevel="1" x14ac:dyDescent="0.2">
      <c r="A264" s="20"/>
      <c r="B264" s="267"/>
      <c r="C264" s="18"/>
      <c r="D264" s="271" t="s">
        <v>84</v>
      </c>
      <c r="E264" s="272"/>
      <c r="F264" s="39">
        <f>F262+F263</f>
        <v>0</v>
      </c>
      <c r="G264" s="39">
        <f t="shared" ref="G264:N264" si="235">G262+G263</f>
        <v>0</v>
      </c>
      <c r="H264" s="39">
        <f t="shared" si="235"/>
        <v>0</v>
      </c>
      <c r="I264" s="39">
        <f t="shared" si="235"/>
        <v>0</v>
      </c>
      <c r="J264" s="39">
        <f t="shared" si="235"/>
        <v>0</v>
      </c>
      <c r="K264" s="39">
        <f t="shared" si="235"/>
        <v>0</v>
      </c>
      <c r="L264" s="39">
        <f t="shared" si="235"/>
        <v>0</v>
      </c>
      <c r="M264" s="39">
        <f t="shared" si="235"/>
        <v>0</v>
      </c>
      <c r="N264" s="39">
        <f t="shared" si="235"/>
        <v>0</v>
      </c>
      <c r="O264" s="45">
        <f t="shared" si="231"/>
        <v>0</v>
      </c>
    </row>
    <row r="265" spans="1:15" ht="15" hidden="1" outlineLevel="1" thickBot="1" x14ac:dyDescent="0.25">
      <c r="A265" s="21"/>
      <c r="B265" s="268"/>
      <c r="C265" s="19"/>
      <c r="D265" s="15" t="s">
        <v>85</v>
      </c>
      <c r="E265" s="34"/>
      <c r="F265" s="40">
        <v>0</v>
      </c>
      <c r="G265" s="40">
        <v>0</v>
      </c>
      <c r="H265" s="40">
        <v>0</v>
      </c>
      <c r="I265" s="40">
        <v>0</v>
      </c>
      <c r="J265" s="40">
        <v>0</v>
      </c>
      <c r="K265" s="40">
        <v>0</v>
      </c>
      <c r="L265" s="40">
        <v>0</v>
      </c>
      <c r="M265" s="40">
        <v>0</v>
      </c>
      <c r="N265" s="40">
        <v>0</v>
      </c>
      <c r="O265" s="47">
        <f t="shared" si="231"/>
        <v>0</v>
      </c>
    </row>
    <row r="266" spans="1:15" hidden="1" outlineLevel="1" x14ac:dyDescent="0.2">
      <c r="A266" s="20"/>
      <c r="B266" s="23"/>
      <c r="C266" s="18"/>
      <c r="D266" s="262" t="s">
        <v>75</v>
      </c>
      <c r="E266" s="263"/>
      <c r="F266" s="42">
        <f>F264+F265</f>
        <v>0</v>
      </c>
      <c r="G266" s="42">
        <f t="shared" ref="G266:N266" si="236">G264+G265</f>
        <v>0</v>
      </c>
      <c r="H266" s="42">
        <f t="shared" si="236"/>
        <v>0</v>
      </c>
      <c r="I266" s="42">
        <f t="shared" si="236"/>
        <v>0</v>
      </c>
      <c r="J266" s="42">
        <f t="shared" si="236"/>
        <v>0</v>
      </c>
      <c r="K266" s="42">
        <f t="shared" si="236"/>
        <v>0</v>
      </c>
      <c r="L266" s="42">
        <f t="shared" si="236"/>
        <v>0</v>
      </c>
      <c r="M266" s="42">
        <f t="shared" si="236"/>
        <v>0</v>
      </c>
      <c r="N266" s="42">
        <f t="shared" si="236"/>
        <v>0</v>
      </c>
      <c r="O266" s="186">
        <f t="shared" si="231"/>
        <v>0</v>
      </c>
    </row>
    <row r="267" spans="1:15" ht="15" hidden="1" outlineLevel="1" thickBot="1" x14ac:dyDescent="0.25">
      <c r="C267" s="11">
        <v>1</v>
      </c>
      <c r="D267" s="264" t="s">
        <v>86</v>
      </c>
      <c r="E267" s="265"/>
      <c r="F267" s="90">
        <f>F266*$C$267</f>
        <v>0</v>
      </c>
      <c r="G267" s="90">
        <f t="shared" ref="G267:N267" si="237">G266*$C$267</f>
        <v>0</v>
      </c>
      <c r="H267" s="90">
        <f t="shared" si="237"/>
        <v>0</v>
      </c>
      <c r="I267" s="90">
        <f t="shared" si="237"/>
        <v>0</v>
      </c>
      <c r="J267" s="90">
        <f t="shared" si="237"/>
        <v>0</v>
      </c>
      <c r="K267" s="90">
        <f t="shared" si="237"/>
        <v>0</v>
      </c>
      <c r="L267" s="90">
        <f t="shared" si="237"/>
        <v>0</v>
      </c>
      <c r="M267" s="90">
        <f t="shared" si="237"/>
        <v>0</v>
      </c>
      <c r="N267" s="90">
        <f t="shared" si="237"/>
        <v>0</v>
      </c>
      <c r="O267" s="189">
        <f t="shared" si="231"/>
        <v>0</v>
      </c>
    </row>
    <row r="268" spans="1:15" ht="5" hidden="1" customHeight="1" outlineLevel="1" thickBot="1" x14ac:dyDescent="0.25">
      <c r="C268" s="11"/>
      <c r="F268" s="35"/>
      <c r="G268" s="10"/>
      <c r="H268" s="35"/>
      <c r="I268" s="10"/>
      <c r="J268" s="35"/>
      <c r="K268" s="10"/>
      <c r="L268" s="10"/>
      <c r="M268" s="10"/>
      <c r="N268" s="10"/>
      <c r="O268" s="8"/>
    </row>
    <row r="269" spans="1:15" ht="15" hidden="1" outlineLevel="1" thickBot="1" x14ac:dyDescent="0.25">
      <c r="A269" s="26">
        <v>23</v>
      </c>
      <c r="B269" s="266">
        <f>'PMs_Personnel costs'!B27</f>
        <v>0</v>
      </c>
      <c r="C269" s="25"/>
      <c r="D269" s="12" t="s">
        <v>78</v>
      </c>
      <c r="E269" s="31"/>
      <c r="F269" s="36">
        <f>'PMs_Personnel costs'!Q27</f>
        <v>0</v>
      </c>
      <c r="G269" s="36">
        <f>'PMs_Personnel costs'!R27</f>
        <v>0</v>
      </c>
      <c r="H269" s="36">
        <f>'PMs_Personnel costs'!S27</f>
        <v>0</v>
      </c>
      <c r="I269" s="36">
        <f>'PMs_Personnel costs'!T27</f>
        <v>0</v>
      </c>
      <c r="J269" s="36">
        <f>'PMs_Personnel costs'!U27</f>
        <v>0</v>
      </c>
      <c r="K269" s="36">
        <f>'PMs_Personnel costs'!V27</f>
        <v>0</v>
      </c>
      <c r="L269" s="36">
        <f>'PMs_Personnel costs'!W27</f>
        <v>0</v>
      </c>
      <c r="M269" s="36">
        <f>'PMs_Personnel costs'!X27</f>
        <v>0</v>
      </c>
      <c r="N269" s="36">
        <f>'PMs_Personnel costs'!Y27</f>
        <v>0</v>
      </c>
      <c r="O269" s="44">
        <f t="shared" ref="O269:O278" si="238">SUM(F269:N269)</f>
        <v>0</v>
      </c>
    </row>
    <row r="270" spans="1:15" hidden="1" outlineLevel="1" x14ac:dyDescent="0.2">
      <c r="A270" s="20"/>
      <c r="B270" s="267"/>
      <c r="C270" s="18"/>
      <c r="D270" s="269" t="s">
        <v>79</v>
      </c>
      <c r="E270" s="270"/>
      <c r="F270" s="37">
        <f>'Travel costs'!E37</f>
        <v>0</v>
      </c>
      <c r="G270" s="37">
        <f>'Travel costs'!F37</f>
        <v>0</v>
      </c>
      <c r="H270" s="37">
        <f>'Travel costs'!G37</f>
        <v>0</v>
      </c>
      <c r="I270" s="37">
        <f>'Travel costs'!H37</f>
        <v>0</v>
      </c>
      <c r="J270" s="37">
        <f>'Travel costs'!I37</f>
        <v>0</v>
      </c>
      <c r="K270" s="37">
        <f>'Travel costs'!J37</f>
        <v>0</v>
      </c>
      <c r="L270" s="37">
        <f>'Travel costs'!K37</f>
        <v>0</v>
      </c>
      <c r="M270" s="37">
        <f>'Travel costs'!L37</f>
        <v>0</v>
      </c>
      <c r="N270" s="37">
        <f>'Travel costs'!M37</f>
        <v>0</v>
      </c>
      <c r="O270" s="45">
        <f t="shared" si="238"/>
        <v>0</v>
      </c>
    </row>
    <row r="271" spans="1:15" hidden="1" outlineLevel="1" x14ac:dyDescent="0.2">
      <c r="A271" s="20"/>
      <c r="B271" s="267"/>
      <c r="C271" s="18"/>
      <c r="D271" s="269" t="s">
        <v>80</v>
      </c>
      <c r="E271" s="270"/>
      <c r="F271" s="37">
        <f>'Other costs'!E99</f>
        <v>0</v>
      </c>
      <c r="G271" s="37">
        <f>'Other costs'!F99</f>
        <v>0</v>
      </c>
      <c r="H271" s="37">
        <f>'Other costs'!G99</f>
        <v>0</v>
      </c>
      <c r="I271" s="37">
        <f>'Other costs'!H99</f>
        <v>0</v>
      </c>
      <c r="J271" s="37">
        <f>'Other costs'!I99</f>
        <v>0</v>
      </c>
      <c r="K271" s="37">
        <f>'Other costs'!J99</f>
        <v>0</v>
      </c>
      <c r="L271" s="37">
        <f>'Other costs'!K99</f>
        <v>0</v>
      </c>
      <c r="M271" s="37">
        <f>'Other costs'!L99</f>
        <v>0</v>
      </c>
      <c r="N271" s="37">
        <f>'Other costs'!M99</f>
        <v>0</v>
      </c>
      <c r="O271" s="45">
        <f t="shared" si="238"/>
        <v>0</v>
      </c>
    </row>
    <row r="272" spans="1:15" hidden="1" outlineLevel="1" x14ac:dyDescent="0.2">
      <c r="A272" s="20"/>
      <c r="B272" s="267"/>
      <c r="C272" s="18"/>
      <c r="D272" s="13" t="s">
        <v>81</v>
      </c>
      <c r="E272" s="32"/>
      <c r="F272" s="38">
        <f>F270+F271</f>
        <v>0</v>
      </c>
      <c r="G272" s="38">
        <f t="shared" ref="G272:N272" si="239">G270+G271</f>
        <v>0</v>
      </c>
      <c r="H272" s="38">
        <f t="shared" si="239"/>
        <v>0</v>
      </c>
      <c r="I272" s="38">
        <f t="shared" si="239"/>
        <v>0</v>
      </c>
      <c r="J272" s="38">
        <f t="shared" si="239"/>
        <v>0</v>
      </c>
      <c r="K272" s="38">
        <f t="shared" si="239"/>
        <v>0</v>
      </c>
      <c r="L272" s="38">
        <f t="shared" si="239"/>
        <v>0</v>
      </c>
      <c r="M272" s="38">
        <f t="shared" si="239"/>
        <v>0</v>
      </c>
      <c r="N272" s="38">
        <f t="shared" si="239"/>
        <v>0</v>
      </c>
      <c r="O272" s="46">
        <f t="shared" si="238"/>
        <v>0</v>
      </c>
    </row>
    <row r="273" spans="1:16" ht="15" hidden="1" outlineLevel="1" thickBot="1" x14ac:dyDescent="0.25">
      <c r="A273" s="20"/>
      <c r="B273" s="267"/>
      <c r="C273" s="18"/>
      <c r="D273" s="271" t="s">
        <v>82</v>
      </c>
      <c r="E273" s="272"/>
      <c r="F273" s="39">
        <f t="shared" ref="F273:N273" si="240">F272+F269</f>
        <v>0</v>
      </c>
      <c r="G273" s="39">
        <f t="shared" si="240"/>
        <v>0</v>
      </c>
      <c r="H273" s="39">
        <f t="shared" si="240"/>
        <v>0</v>
      </c>
      <c r="I273" s="39">
        <f t="shared" si="240"/>
        <v>0</v>
      </c>
      <c r="J273" s="39">
        <f t="shared" si="240"/>
        <v>0</v>
      </c>
      <c r="K273" s="39">
        <f t="shared" si="240"/>
        <v>0</v>
      </c>
      <c r="L273" s="39">
        <f t="shared" si="240"/>
        <v>0</v>
      </c>
      <c r="M273" s="39">
        <f t="shared" si="240"/>
        <v>0</v>
      </c>
      <c r="N273" s="39">
        <f t="shared" si="240"/>
        <v>0</v>
      </c>
      <c r="O273" s="45">
        <f t="shared" si="238"/>
        <v>0</v>
      </c>
    </row>
    <row r="274" spans="1:16" ht="15" hidden="1" outlineLevel="1" thickBot="1" x14ac:dyDescent="0.25">
      <c r="A274" s="20"/>
      <c r="B274" s="267"/>
      <c r="C274" s="28">
        <v>0.25</v>
      </c>
      <c r="D274" s="14" t="s">
        <v>83</v>
      </c>
      <c r="E274" s="33"/>
      <c r="F274" s="38">
        <f>F273*$C$274</f>
        <v>0</v>
      </c>
      <c r="G274" s="38">
        <f t="shared" ref="G274:N274" si="241">G273*$C$274</f>
        <v>0</v>
      </c>
      <c r="H274" s="38">
        <f t="shared" si="241"/>
        <v>0</v>
      </c>
      <c r="I274" s="38">
        <f t="shared" si="241"/>
        <v>0</v>
      </c>
      <c r="J274" s="38">
        <f t="shared" si="241"/>
        <v>0</v>
      </c>
      <c r="K274" s="38">
        <f t="shared" si="241"/>
        <v>0</v>
      </c>
      <c r="L274" s="38">
        <f t="shared" si="241"/>
        <v>0</v>
      </c>
      <c r="M274" s="38">
        <f t="shared" si="241"/>
        <v>0</v>
      </c>
      <c r="N274" s="38">
        <f t="shared" si="241"/>
        <v>0</v>
      </c>
      <c r="O274" s="46">
        <f t="shared" si="238"/>
        <v>0</v>
      </c>
    </row>
    <row r="275" spans="1:16" hidden="1" outlineLevel="1" x14ac:dyDescent="0.2">
      <c r="A275" s="20"/>
      <c r="B275" s="267"/>
      <c r="C275" s="18"/>
      <c r="D275" s="271" t="s">
        <v>84</v>
      </c>
      <c r="E275" s="272"/>
      <c r="F275" s="39">
        <f>F273+F274</f>
        <v>0</v>
      </c>
      <c r="G275" s="39">
        <f t="shared" ref="G275:N275" si="242">G273+G274</f>
        <v>0</v>
      </c>
      <c r="H275" s="39">
        <f t="shared" si="242"/>
        <v>0</v>
      </c>
      <c r="I275" s="39">
        <f t="shared" si="242"/>
        <v>0</v>
      </c>
      <c r="J275" s="39">
        <f t="shared" si="242"/>
        <v>0</v>
      </c>
      <c r="K275" s="39">
        <f t="shared" si="242"/>
        <v>0</v>
      </c>
      <c r="L275" s="39">
        <f t="shared" si="242"/>
        <v>0</v>
      </c>
      <c r="M275" s="39">
        <f t="shared" si="242"/>
        <v>0</v>
      </c>
      <c r="N275" s="39">
        <f t="shared" si="242"/>
        <v>0</v>
      </c>
      <c r="O275" s="45">
        <f t="shared" si="238"/>
        <v>0</v>
      </c>
    </row>
    <row r="276" spans="1:16" ht="15" hidden="1" outlineLevel="1" thickBot="1" x14ac:dyDescent="0.25">
      <c r="A276" s="21"/>
      <c r="B276" s="268"/>
      <c r="C276" s="19"/>
      <c r="D276" s="15" t="s">
        <v>85</v>
      </c>
      <c r="E276" s="34"/>
      <c r="F276" s="40">
        <v>0</v>
      </c>
      <c r="G276" s="40">
        <v>0</v>
      </c>
      <c r="H276" s="40">
        <v>0</v>
      </c>
      <c r="I276" s="40">
        <v>0</v>
      </c>
      <c r="J276" s="40">
        <v>0</v>
      </c>
      <c r="K276" s="40">
        <v>0</v>
      </c>
      <c r="L276" s="40">
        <v>0</v>
      </c>
      <c r="M276" s="40">
        <v>0</v>
      </c>
      <c r="N276" s="40">
        <v>0</v>
      </c>
      <c r="O276" s="47">
        <f t="shared" si="238"/>
        <v>0</v>
      </c>
    </row>
    <row r="277" spans="1:16" hidden="1" outlineLevel="1" x14ac:dyDescent="0.2">
      <c r="A277" s="20"/>
      <c r="B277" s="23"/>
      <c r="C277" s="18"/>
      <c r="D277" s="262" t="s">
        <v>75</v>
      </c>
      <c r="E277" s="263"/>
      <c r="F277" s="42">
        <f>F275+F276</f>
        <v>0</v>
      </c>
      <c r="G277" s="42">
        <f t="shared" ref="G277:N277" si="243">G275+G276</f>
        <v>0</v>
      </c>
      <c r="H277" s="42">
        <f t="shared" si="243"/>
        <v>0</v>
      </c>
      <c r="I277" s="42">
        <f t="shared" si="243"/>
        <v>0</v>
      </c>
      <c r="J277" s="42">
        <f t="shared" si="243"/>
        <v>0</v>
      </c>
      <c r="K277" s="42">
        <f t="shared" si="243"/>
        <v>0</v>
      </c>
      <c r="L277" s="42">
        <f t="shared" si="243"/>
        <v>0</v>
      </c>
      <c r="M277" s="42">
        <f t="shared" si="243"/>
        <v>0</v>
      </c>
      <c r="N277" s="42">
        <f t="shared" si="243"/>
        <v>0</v>
      </c>
      <c r="O277" s="186">
        <f t="shared" si="238"/>
        <v>0</v>
      </c>
    </row>
    <row r="278" spans="1:16" ht="15" hidden="1" outlineLevel="1" thickBot="1" x14ac:dyDescent="0.25">
      <c r="C278" s="11">
        <v>1</v>
      </c>
      <c r="D278" s="264" t="s">
        <v>86</v>
      </c>
      <c r="E278" s="265"/>
      <c r="F278" s="90">
        <f>F277*$C$278</f>
        <v>0</v>
      </c>
      <c r="G278" s="90">
        <f t="shared" ref="G278:N278" si="244">G277*$C$278</f>
        <v>0</v>
      </c>
      <c r="H278" s="90">
        <f t="shared" si="244"/>
        <v>0</v>
      </c>
      <c r="I278" s="90">
        <f t="shared" si="244"/>
        <v>0</v>
      </c>
      <c r="J278" s="90">
        <f t="shared" si="244"/>
        <v>0</v>
      </c>
      <c r="K278" s="90">
        <f t="shared" si="244"/>
        <v>0</v>
      </c>
      <c r="L278" s="90">
        <f t="shared" si="244"/>
        <v>0</v>
      </c>
      <c r="M278" s="90">
        <f t="shared" si="244"/>
        <v>0</v>
      </c>
      <c r="N278" s="90">
        <f t="shared" si="244"/>
        <v>0</v>
      </c>
      <c r="O278" s="189">
        <f t="shared" si="238"/>
        <v>0</v>
      </c>
    </row>
    <row r="279" spans="1:16" ht="5" hidden="1" customHeight="1" outlineLevel="1" thickBot="1" x14ac:dyDescent="0.25">
      <c r="C279" s="11"/>
      <c r="F279" s="35"/>
      <c r="G279" s="10"/>
      <c r="H279" s="35"/>
      <c r="I279" s="10"/>
      <c r="J279" s="35"/>
      <c r="K279" s="10"/>
      <c r="L279" s="10"/>
      <c r="M279" s="10"/>
      <c r="N279" s="10"/>
      <c r="O279" s="8"/>
    </row>
    <row r="280" spans="1:16" x14ac:dyDescent="0.2">
      <c r="A280" s="293" t="s">
        <v>87</v>
      </c>
      <c r="B280" s="294"/>
      <c r="C280" s="295"/>
      <c r="D280" s="12" t="s">
        <v>78</v>
      </c>
      <c r="E280" s="31"/>
      <c r="F280" s="36">
        <f t="shared" ref="F280:O280" si="245">SUM(F5,F16,F27,F38,F49,F60,F71,F82,F93,F104,F115,F126,F137,F148,F159,F170,F181,F192,F203,F214,F225,F236,F247,F258,F269)</f>
        <v>476134</v>
      </c>
      <c r="G280" s="36">
        <f t="shared" si="245"/>
        <v>75000</v>
      </c>
      <c r="H280" s="36">
        <f t="shared" si="245"/>
        <v>732670</v>
      </c>
      <c r="I280" s="36">
        <f t="shared" si="245"/>
        <v>609170</v>
      </c>
      <c r="J280" s="36">
        <f t="shared" si="245"/>
        <v>660000</v>
      </c>
      <c r="K280" s="36">
        <f t="shared" si="245"/>
        <v>1570345</v>
      </c>
      <c r="L280" s="36">
        <f t="shared" si="245"/>
        <v>902036</v>
      </c>
      <c r="M280" s="36">
        <f t="shared" si="245"/>
        <v>678768</v>
      </c>
      <c r="N280" s="36">
        <f t="shared" si="245"/>
        <v>797602</v>
      </c>
      <c r="O280" s="134">
        <f t="shared" si="245"/>
        <v>6501725</v>
      </c>
      <c r="P280" s="117"/>
    </row>
    <row r="281" spans="1:16" x14ac:dyDescent="0.2">
      <c r="A281" s="296"/>
      <c r="B281" s="297"/>
      <c r="C281" s="298"/>
      <c r="D281" s="277" t="s">
        <v>79</v>
      </c>
      <c r="E281" s="278"/>
      <c r="F281" s="144">
        <f t="shared" ref="F281:O281" si="246">SUM(F6,F17,F28,F39,F50,F61,F72,F83,F94,F105,F116,F127,F138,F149,F160,F171,F182,F193,F204,F215,F226,F237,F248,F259,F270)</f>
        <v>121500</v>
      </c>
      <c r="G281" s="144">
        <f t="shared" si="246"/>
        <v>0</v>
      </c>
      <c r="H281" s="144">
        <f t="shared" si="246"/>
        <v>19500</v>
      </c>
      <c r="I281" s="144">
        <f t="shared" si="246"/>
        <v>19500</v>
      </c>
      <c r="J281" s="144">
        <f t="shared" si="246"/>
        <v>0</v>
      </c>
      <c r="K281" s="144">
        <f t="shared" si="246"/>
        <v>19500</v>
      </c>
      <c r="L281" s="144">
        <f t="shared" si="246"/>
        <v>0</v>
      </c>
      <c r="M281" s="144">
        <f t="shared" si="246"/>
        <v>24000</v>
      </c>
      <c r="N281" s="144">
        <f t="shared" si="246"/>
        <v>19500</v>
      </c>
      <c r="O281" s="145">
        <f t="shared" si="246"/>
        <v>223500</v>
      </c>
    </row>
    <row r="282" spans="1:16" x14ac:dyDescent="0.2">
      <c r="A282" s="296"/>
      <c r="B282" s="297"/>
      <c r="C282" s="298"/>
      <c r="D282" s="277" t="s">
        <v>80</v>
      </c>
      <c r="E282" s="278"/>
      <c r="F282" s="144">
        <f t="shared" ref="F282:O282" si="247">SUM(F7,F18,F29,F40,F51,F62,F73,F84,F95,F106,F117,F128,F139,F150,F161,F172,F183,F194,F205,F216,F227,F238,F249,F260,F271)</f>
        <v>30000</v>
      </c>
      <c r="G282" s="144">
        <f t="shared" si="247"/>
        <v>0</v>
      </c>
      <c r="H282" s="144">
        <f t="shared" si="247"/>
        <v>0</v>
      </c>
      <c r="I282" s="144">
        <f t="shared" si="247"/>
        <v>0</v>
      </c>
      <c r="J282" s="144">
        <f t="shared" si="247"/>
        <v>0</v>
      </c>
      <c r="K282" s="144">
        <f t="shared" si="247"/>
        <v>0</v>
      </c>
      <c r="L282" s="144">
        <f t="shared" si="247"/>
        <v>0</v>
      </c>
      <c r="M282" s="144">
        <f t="shared" si="247"/>
        <v>0</v>
      </c>
      <c r="N282" s="144">
        <f t="shared" si="247"/>
        <v>0</v>
      </c>
      <c r="O282" s="145">
        <f t="shared" si="247"/>
        <v>30000</v>
      </c>
    </row>
    <row r="283" spans="1:16" x14ac:dyDescent="0.2">
      <c r="A283" s="296"/>
      <c r="B283" s="297"/>
      <c r="C283" s="298"/>
      <c r="D283" s="13" t="s">
        <v>81</v>
      </c>
      <c r="E283" s="32"/>
      <c r="F283" s="38">
        <f t="shared" ref="F283:O283" si="248">SUM(F8,F19,F30,F41,F52,F63,F74,F85,F96,F107,F118,F129,F140,F151,F162,F173,F184,F195,F206,F217,F228,F239,F250,F261,F272)</f>
        <v>151500</v>
      </c>
      <c r="G283" s="38">
        <f t="shared" si="248"/>
        <v>0</v>
      </c>
      <c r="H283" s="38">
        <f t="shared" si="248"/>
        <v>19500</v>
      </c>
      <c r="I283" s="38">
        <f t="shared" si="248"/>
        <v>19500</v>
      </c>
      <c r="J283" s="38">
        <f t="shared" si="248"/>
        <v>0</v>
      </c>
      <c r="K283" s="38">
        <f t="shared" si="248"/>
        <v>19500</v>
      </c>
      <c r="L283" s="38">
        <f t="shared" si="248"/>
        <v>0</v>
      </c>
      <c r="M283" s="38">
        <f t="shared" si="248"/>
        <v>24000</v>
      </c>
      <c r="N283" s="38">
        <f t="shared" si="248"/>
        <v>19500</v>
      </c>
      <c r="O283" s="135">
        <f t="shared" si="248"/>
        <v>253500</v>
      </c>
    </row>
    <row r="284" spans="1:16" x14ac:dyDescent="0.2">
      <c r="A284" s="296"/>
      <c r="B284" s="297"/>
      <c r="C284" s="298"/>
      <c r="D284" s="279" t="s">
        <v>82</v>
      </c>
      <c r="E284" s="280"/>
      <c r="F284" s="146">
        <f t="shared" ref="F284:O284" si="249">SUM(F9,F20,F31,F42,F53,F64,F75,F86,F97,F108,F119,F130,F141,F152,F163,F174,F185,F196,F207,F218,F229,F240,F251,F262,F273)</f>
        <v>627634</v>
      </c>
      <c r="G284" s="146">
        <f t="shared" si="249"/>
        <v>75000</v>
      </c>
      <c r="H284" s="146">
        <f t="shared" si="249"/>
        <v>752170</v>
      </c>
      <c r="I284" s="146">
        <f t="shared" si="249"/>
        <v>628670</v>
      </c>
      <c r="J284" s="146">
        <f t="shared" si="249"/>
        <v>660000</v>
      </c>
      <c r="K284" s="146">
        <f t="shared" si="249"/>
        <v>1589845</v>
      </c>
      <c r="L284" s="146">
        <f t="shared" si="249"/>
        <v>902036</v>
      </c>
      <c r="M284" s="146">
        <f t="shared" si="249"/>
        <v>702768</v>
      </c>
      <c r="N284" s="146">
        <f t="shared" si="249"/>
        <v>817102</v>
      </c>
      <c r="O284" s="145">
        <f t="shared" si="249"/>
        <v>6755225</v>
      </c>
      <c r="P284" s="10"/>
    </row>
    <row r="285" spans="1:16" x14ac:dyDescent="0.2">
      <c r="A285" s="296"/>
      <c r="B285" s="297"/>
      <c r="C285" s="298"/>
      <c r="D285" s="14" t="s">
        <v>83</v>
      </c>
      <c r="E285" s="33"/>
      <c r="F285" s="38">
        <f t="shared" ref="F285:O285" si="250">SUM(F10,F21,F32,F43,F54,F65,F76,F87,F98,F109,F120,F131,F142,F153,F164,F175,F186,F197,F208,F219,F230,F241,F252,F263,F274)</f>
        <v>156908.5</v>
      </c>
      <c r="G285" s="38">
        <f t="shared" si="250"/>
        <v>18750</v>
      </c>
      <c r="H285" s="38">
        <f t="shared" si="250"/>
        <v>188042.5</v>
      </c>
      <c r="I285" s="38">
        <f t="shared" si="250"/>
        <v>157167.5</v>
      </c>
      <c r="J285" s="38">
        <f t="shared" si="250"/>
        <v>165000</v>
      </c>
      <c r="K285" s="38">
        <f t="shared" si="250"/>
        <v>397461.25</v>
      </c>
      <c r="L285" s="38">
        <f t="shared" si="250"/>
        <v>225509</v>
      </c>
      <c r="M285" s="38">
        <f t="shared" si="250"/>
        <v>175692</v>
      </c>
      <c r="N285" s="38">
        <f t="shared" si="250"/>
        <v>204275.5</v>
      </c>
      <c r="O285" s="135">
        <f t="shared" si="250"/>
        <v>1688806.25</v>
      </c>
      <c r="P285" s="10"/>
    </row>
    <row r="286" spans="1:16" x14ac:dyDescent="0.2">
      <c r="A286" s="296"/>
      <c r="B286" s="297"/>
      <c r="C286" s="298"/>
      <c r="D286" s="279" t="s">
        <v>84</v>
      </c>
      <c r="E286" s="280"/>
      <c r="F286" s="146">
        <f t="shared" ref="F286:O286" si="251">SUM(F11,F22,F33,F44,F55,F66,F77,F88,F99,F110,F121,F132,F143,F154,F165,F176,F187,F198,F209,F220,F231,F242,F253,F264,F275)</f>
        <v>784542.5</v>
      </c>
      <c r="G286" s="146">
        <f t="shared" si="251"/>
        <v>93750</v>
      </c>
      <c r="H286" s="146">
        <f t="shared" si="251"/>
        <v>940212.5</v>
      </c>
      <c r="I286" s="146">
        <f t="shared" si="251"/>
        <v>785837.5</v>
      </c>
      <c r="J286" s="146">
        <f t="shared" si="251"/>
        <v>825000</v>
      </c>
      <c r="K286" s="146">
        <f t="shared" si="251"/>
        <v>1987306.25</v>
      </c>
      <c r="L286" s="146">
        <f t="shared" si="251"/>
        <v>1127545</v>
      </c>
      <c r="M286" s="146">
        <f t="shared" si="251"/>
        <v>878460</v>
      </c>
      <c r="N286" s="146">
        <f t="shared" si="251"/>
        <v>1021377.5</v>
      </c>
      <c r="O286" s="145">
        <f t="shared" si="251"/>
        <v>8444031.25</v>
      </c>
      <c r="P286" s="10"/>
    </row>
    <row r="287" spans="1:16" ht="15" thickBot="1" x14ac:dyDescent="0.25">
      <c r="A287" s="299"/>
      <c r="B287" s="300"/>
      <c r="C287" s="301"/>
      <c r="D287" s="136" t="s">
        <v>85</v>
      </c>
      <c r="E287" s="137"/>
      <c r="F287" s="138">
        <f t="shared" ref="F287:O287" si="252">SUM(F12,F23,F34,F45,F56,F67,F78,F89,F100,F111,F122,F133,F144,F155,F166,F177,F188,F199,F210,F221,F232,F243,F254,F265,F276)</f>
        <v>0</v>
      </c>
      <c r="G287" s="138">
        <f t="shared" si="252"/>
        <v>0</v>
      </c>
      <c r="H287" s="138">
        <f t="shared" si="252"/>
        <v>0</v>
      </c>
      <c r="I287" s="138">
        <f t="shared" si="252"/>
        <v>0</v>
      </c>
      <c r="J287" s="138">
        <f t="shared" si="252"/>
        <v>0</v>
      </c>
      <c r="K287" s="138">
        <f t="shared" si="252"/>
        <v>0</v>
      </c>
      <c r="L287" s="138">
        <f t="shared" si="252"/>
        <v>0</v>
      </c>
      <c r="M287" s="138">
        <f t="shared" si="252"/>
        <v>0</v>
      </c>
      <c r="N287" s="138">
        <f t="shared" si="252"/>
        <v>0</v>
      </c>
      <c r="O287" s="139">
        <f t="shared" si="252"/>
        <v>0</v>
      </c>
      <c r="P287" s="10"/>
    </row>
    <row r="288" spans="1:16" x14ac:dyDescent="0.2">
      <c r="A288" s="20"/>
      <c r="C288" s="11"/>
      <c r="D288" s="291" t="s">
        <v>88</v>
      </c>
      <c r="E288" s="292"/>
      <c r="F288" s="142">
        <f t="shared" ref="F288:F289" si="253">SUM(F13,F24,F35,F46,F57,F68,F79,F90,F101,F112,F123,F134,F145,F156,F167,F178,F189,F200,F211,F222,F233,F244,F255,F266,F277)</f>
        <v>784542.5</v>
      </c>
      <c r="G288" s="142">
        <f t="shared" ref="G288:N288" si="254">SUM(G13,G24,G35,G46,G57,G68,G79,G90,G101,G112,G123,G134,G145,G156,G167,G178,G189,G200,G211,G222,G233,G244,G255,G266,G277)</f>
        <v>93750</v>
      </c>
      <c r="H288" s="142">
        <f t="shared" si="254"/>
        <v>940212.5</v>
      </c>
      <c r="I288" s="142">
        <f t="shared" si="254"/>
        <v>785837.5</v>
      </c>
      <c r="J288" s="142">
        <f t="shared" si="254"/>
        <v>825000</v>
      </c>
      <c r="K288" s="142">
        <f t="shared" si="254"/>
        <v>1987306.25</v>
      </c>
      <c r="L288" s="142">
        <f t="shared" si="254"/>
        <v>1127545</v>
      </c>
      <c r="M288" s="142">
        <f t="shared" si="254"/>
        <v>878460</v>
      </c>
      <c r="N288" s="142">
        <f t="shared" si="254"/>
        <v>1021377.5</v>
      </c>
      <c r="O288" s="143">
        <f t="shared" ref="O288" si="255">SUM(O13,O24,O35,O46,O57,O68,O79,O90,O101,O112,O123,O134,O145,O156,O167,O178,O189,O200,O211,O222,O233,O244,O255,O266,O277)</f>
        <v>8444031.25</v>
      </c>
    </row>
    <row r="289" spans="3:16" ht="15" thickBot="1" x14ac:dyDescent="0.25">
      <c r="C289" s="11"/>
      <c r="D289" s="287" t="s">
        <v>89</v>
      </c>
      <c r="E289" s="288"/>
      <c r="F289" s="140">
        <f t="shared" si="253"/>
        <v>784542.5</v>
      </c>
      <c r="G289" s="140">
        <f t="shared" ref="G289:N289" si="256">SUM(G14,G25,G36,G47,G58,G69,G80,G91,G102,G113,G124,G135,G146,G157,G168,G179,G190,G201,G212,G223,G234,G245,G256,G267,G278)</f>
        <v>93750</v>
      </c>
      <c r="H289" s="140">
        <f t="shared" si="256"/>
        <v>940212.5</v>
      </c>
      <c r="I289" s="140">
        <f t="shared" si="256"/>
        <v>785837.5</v>
      </c>
      <c r="J289" s="140">
        <f t="shared" si="256"/>
        <v>825000</v>
      </c>
      <c r="K289" s="140">
        <f t="shared" si="256"/>
        <v>1987306.25</v>
      </c>
      <c r="L289" s="140">
        <f t="shared" si="256"/>
        <v>1127545</v>
      </c>
      <c r="M289" s="140">
        <f t="shared" si="256"/>
        <v>878460</v>
      </c>
      <c r="N289" s="140">
        <f t="shared" si="256"/>
        <v>1021377.5</v>
      </c>
      <c r="O289" s="141">
        <f t="shared" ref="O289" si="257">SUM(O14,O25,O36,O47,O58,O69,O80,O91,O102,O113,O124,O135,O146,O157,O168,O179,O190,O201,O212,O223,O234,O245,O256,O267,O278)</f>
        <v>8444031.25</v>
      </c>
      <c r="P289" s="10"/>
    </row>
    <row r="290" spans="3:16" ht="6" customHeight="1" thickBot="1" x14ac:dyDescent="0.25">
      <c r="C290" s="11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3:16" ht="15" thickBot="1" x14ac:dyDescent="0.25">
      <c r="C291" s="11"/>
      <c r="D291" s="289" t="s">
        <v>90</v>
      </c>
      <c r="E291" s="290"/>
      <c r="F291" s="190">
        <f t="shared" ref="F291:O291" si="258">F288/$O$288</f>
        <v>9.2910894899873808E-2</v>
      </c>
      <c r="G291" s="191">
        <f t="shared" si="258"/>
        <v>1.1102516940590432E-2</v>
      </c>
      <c r="H291" s="191">
        <f t="shared" si="258"/>
        <v>0.1113464022293854</v>
      </c>
      <c r="I291" s="191">
        <f t="shared" si="258"/>
        <v>9.3064257667213157E-2</v>
      </c>
      <c r="J291" s="191">
        <f t="shared" si="258"/>
        <v>9.7702149077195793E-2</v>
      </c>
      <c r="K291" s="190">
        <f t="shared" si="258"/>
        <v>0.23535041393883993</v>
      </c>
      <c r="L291" s="191">
        <f t="shared" si="258"/>
        <v>0.13353159961363242</v>
      </c>
      <c r="M291" s="191">
        <f t="shared" si="258"/>
        <v>0.10403324833739809</v>
      </c>
      <c r="N291" s="191">
        <f t="shared" si="258"/>
        <v>0.12095851729587097</v>
      </c>
      <c r="O291" s="192">
        <f t="shared" si="258"/>
        <v>1</v>
      </c>
    </row>
    <row r="292" spans="3:16" ht="1.5" customHeight="1" x14ac:dyDescent="0.2">
      <c r="C292" s="11"/>
      <c r="F292" s="81"/>
      <c r="G292" s="81"/>
      <c r="H292" s="81"/>
      <c r="I292" s="81"/>
      <c r="J292" s="81"/>
      <c r="K292" s="81"/>
      <c r="L292" s="81"/>
      <c r="M292" s="81"/>
      <c r="N292" s="81"/>
    </row>
    <row r="293" spans="3:16" x14ac:dyDescent="0.2">
      <c r="C293" s="11"/>
      <c r="F293" s="82"/>
      <c r="G293" s="82"/>
      <c r="H293" s="82"/>
      <c r="I293" s="82"/>
      <c r="J293" s="82"/>
      <c r="K293" s="82"/>
      <c r="L293" s="82"/>
      <c r="M293" s="82"/>
      <c r="N293" s="82"/>
      <c r="O293" s="82"/>
    </row>
    <row r="294" spans="3:16" x14ac:dyDescent="0.2">
      <c r="C294" s="11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3:16" x14ac:dyDescent="0.2">
      <c r="C295" s="11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3:16" x14ac:dyDescent="0.2">
      <c r="C296" s="11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3:16" x14ac:dyDescent="0.2">
      <c r="C297" s="11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3:16" x14ac:dyDescent="0.2">
      <c r="C298" s="11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3:16" x14ac:dyDescent="0.2">
      <c r="C299" s="11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3:16" x14ac:dyDescent="0.2">
      <c r="C300" s="11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3:16" x14ac:dyDescent="0.2">
      <c r="C301" s="11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3:16" x14ac:dyDescent="0.2">
      <c r="C302" s="11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3:16" x14ac:dyDescent="0.2">
      <c r="C303" s="11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3:16" x14ac:dyDescent="0.2">
      <c r="C304" s="11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3:14" x14ac:dyDescent="0.2">
      <c r="C305" s="11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3:14" x14ac:dyDescent="0.2">
      <c r="C306" s="11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3:14" x14ac:dyDescent="0.2">
      <c r="C307" s="11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3:14" x14ac:dyDescent="0.2">
      <c r="C308" s="11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3:14" x14ac:dyDescent="0.2">
      <c r="C309" s="11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3:14" x14ac:dyDescent="0.2">
      <c r="C310" s="11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3:14" x14ac:dyDescent="0.2">
      <c r="C311" s="11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3:14" x14ac:dyDescent="0.2">
      <c r="C312" s="11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3:14" x14ac:dyDescent="0.2">
      <c r="C313" s="11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3:14" x14ac:dyDescent="0.2">
      <c r="C314" s="11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3:14" x14ac:dyDescent="0.2">
      <c r="C315" s="11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3:14" x14ac:dyDescent="0.2">
      <c r="C316" s="11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3:14" x14ac:dyDescent="0.2">
      <c r="C317" s="11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3:14" x14ac:dyDescent="0.2">
      <c r="C318" s="11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3:14" x14ac:dyDescent="0.2">
      <c r="C319" s="11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3:14" x14ac:dyDescent="0.2">
      <c r="C320" s="11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3:14" x14ac:dyDescent="0.2">
      <c r="C321" s="11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3:14" x14ac:dyDescent="0.2">
      <c r="C322" s="11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3:14" x14ac:dyDescent="0.2">
      <c r="C323" s="11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3:14" x14ac:dyDescent="0.2">
      <c r="C324" s="11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3:14" x14ac:dyDescent="0.2">
      <c r="C325" s="11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3:14" x14ac:dyDescent="0.2">
      <c r="C326" s="11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3:14" x14ac:dyDescent="0.2">
      <c r="C327" s="11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3:14" x14ac:dyDescent="0.2">
      <c r="C328" s="11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3:14" x14ac:dyDescent="0.2">
      <c r="C329" s="11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3:14" x14ac:dyDescent="0.2">
      <c r="C330" s="11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3:14" x14ac:dyDescent="0.2">
      <c r="C331" s="11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3:14" x14ac:dyDescent="0.2">
      <c r="C332" s="11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3:14" x14ac:dyDescent="0.2">
      <c r="C333" s="11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3:14" x14ac:dyDescent="0.2">
      <c r="C334" s="11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3:14" x14ac:dyDescent="0.2">
      <c r="C335" s="11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3:14" x14ac:dyDescent="0.2">
      <c r="C336" s="11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3:14" x14ac:dyDescent="0.2">
      <c r="C337" s="11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3:14" x14ac:dyDescent="0.2">
      <c r="C338" s="11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3:14" x14ac:dyDescent="0.2">
      <c r="C339" s="11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3:14" x14ac:dyDescent="0.2">
      <c r="C340" s="11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3:14" x14ac:dyDescent="0.2">
      <c r="C341" s="11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3:14" x14ac:dyDescent="0.2">
      <c r="C342" s="11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3:14" x14ac:dyDescent="0.2">
      <c r="C343" s="11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3:14" x14ac:dyDescent="0.2">
      <c r="C344" s="11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3:14" x14ac:dyDescent="0.2">
      <c r="C345" s="11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3:14" x14ac:dyDescent="0.2">
      <c r="C346" s="11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3:14" x14ac:dyDescent="0.2">
      <c r="C347" s="11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3:14" x14ac:dyDescent="0.2">
      <c r="C348" s="11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3:14" x14ac:dyDescent="0.2">
      <c r="C349" s="11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3:14" x14ac:dyDescent="0.2">
      <c r="C350" s="11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3:14" x14ac:dyDescent="0.2">
      <c r="C351" s="11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3:14" x14ac:dyDescent="0.2">
      <c r="C352" s="11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3:14" x14ac:dyDescent="0.2">
      <c r="C353" s="11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3:14" x14ac:dyDescent="0.2">
      <c r="C354" s="11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3:14" x14ac:dyDescent="0.2">
      <c r="C355" s="11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3:14" x14ac:dyDescent="0.2">
      <c r="C356" s="11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3:14" x14ac:dyDescent="0.2">
      <c r="C357" s="11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3:14" x14ac:dyDescent="0.2">
      <c r="C358" s="11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3:14" x14ac:dyDescent="0.2">
      <c r="C359" s="11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3:14" x14ac:dyDescent="0.2">
      <c r="C360" s="11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3:14" x14ac:dyDescent="0.2">
      <c r="C361" s="11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3:14" x14ac:dyDescent="0.2">
      <c r="C362" s="11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3:14" x14ac:dyDescent="0.2">
      <c r="C363" s="11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3:14" x14ac:dyDescent="0.2">
      <c r="C364" s="11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3:14" x14ac:dyDescent="0.2">
      <c r="C365" s="11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3:14" x14ac:dyDescent="0.2">
      <c r="C366" s="11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3:14" x14ac:dyDescent="0.2">
      <c r="C367" s="11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3:14" x14ac:dyDescent="0.2">
      <c r="C368" s="11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3:14" x14ac:dyDescent="0.2">
      <c r="C369" s="11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3:14" x14ac:dyDescent="0.2">
      <c r="C370" s="11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3:14" x14ac:dyDescent="0.2">
      <c r="C371" s="11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3:14" x14ac:dyDescent="0.2">
      <c r="C372" s="11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3:14" x14ac:dyDescent="0.2">
      <c r="C373" s="11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3:14" x14ac:dyDescent="0.2">
      <c r="C374" s="11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3:14" x14ac:dyDescent="0.2">
      <c r="C375" s="11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3:14" x14ac:dyDescent="0.2">
      <c r="C376" s="11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3:14" x14ac:dyDescent="0.2">
      <c r="C377" s="11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3:14" x14ac:dyDescent="0.2">
      <c r="C378" s="11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3:14" x14ac:dyDescent="0.2">
      <c r="C379" s="11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3:14" x14ac:dyDescent="0.2">
      <c r="C380" s="11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3:14" x14ac:dyDescent="0.2">
      <c r="C381" s="11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3:14" x14ac:dyDescent="0.2">
      <c r="C382" s="11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3:14" x14ac:dyDescent="0.2">
      <c r="C383" s="11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3:14" x14ac:dyDescent="0.2">
      <c r="C384" s="11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3:14" x14ac:dyDescent="0.2">
      <c r="C385" s="11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3:14" x14ac:dyDescent="0.2">
      <c r="C386" s="11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3:14" x14ac:dyDescent="0.2">
      <c r="C387" s="11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3:14" x14ac:dyDescent="0.2">
      <c r="C388" s="11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3:14" x14ac:dyDescent="0.2">
      <c r="C389" s="11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3:14" x14ac:dyDescent="0.2">
      <c r="C390" s="11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3:14" x14ac:dyDescent="0.2">
      <c r="C391" s="11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3:14" x14ac:dyDescent="0.2">
      <c r="C392" s="11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3:14" x14ac:dyDescent="0.2">
      <c r="C393" s="11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3:14" x14ac:dyDescent="0.2">
      <c r="C394" s="11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3:14" x14ac:dyDescent="0.2">
      <c r="C395" s="11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3:14" x14ac:dyDescent="0.2">
      <c r="C396" s="11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3:14" x14ac:dyDescent="0.2">
      <c r="C397" s="11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3:14" x14ac:dyDescent="0.2">
      <c r="C398" s="11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3:14" x14ac:dyDescent="0.2">
      <c r="C399" s="11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3:14" x14ac:dyDescent="0.2">
      <c r="C400" s="11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3:14" x14ac:dyDescent="0.2">
      <c r="C401" s="11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3:14" x14ac:dyDescent="0.2">
      <c r="C402" s="11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3:14" x14ac:dyDescent="0.2">
      <c r="C403" s="11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3:14" x14ac:dyDescent="0.2">
      <c r="C404" s="11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3:14" x14ac:dyDescent="0.2">
      <c r="C405" s="11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3:14" x14ac:dyDescent="0.2">
      <c r="C406" s="11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3:14" x14ac:dyDescent="0.2">
      <c r="C407" s="11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3:14" x14ac:dyDescent="0.2">
      <c r="C408" s="11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3:14" x14ac:dyDescent="0.2">
      <c r="C409" s="11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3:14" x14ac:dyDescent="0.2">
      <c r="C410" s="11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3:14" x14ac:dyDescent="0.2">
      <c r="C411" s="11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3:14" x14ac:dyDescent="0.2">
      <c r="C412" s="11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3:14" x14ac:dyDescent="0.2">
      <c r="C413" s="11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3:14" x14ac:dyDescent="0.2">
      <c r="C414" s="11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3:14" x14ac:dyDescent="0.2">
      <c r="C415" s="11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3:14" x14ac:dyDescent="0.2">
      <c r="C416" s="11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3:14" x14ac:dyDescent="0.2">
      <c r="C417" s="11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3:14" x14ac:dyDescent="0.2">
      <c r="C418" s="11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3:14" x14ac:dyDescent="0.2">
      <c r="C419" s="11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3:14" x14ac:dyDescent="0.2">
      <c r="C420" s="11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3:14" x14ac:dyDescent="0.2">
      <c r="C421" s="11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3:14" x14ac:dyDescent="0.2">
      <c r="C422" s="11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3:14" x14ac:dyDescent="0.2">
      <c r="C423" s="11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3:14" x14ac:dyDescent="0.2">
      <c r="C424" s="11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3:14" x14ac:dyDescent="0.2">
      <c r="C425" s="11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3:14" x14ac:dyDescent="0.2">
      <c r="C426" s="11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3:14" x14ac:dyDescent="0.2">
      <c r="C427" s="11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3:14" x14ac:dyDescent="0.2">
      <c r="C428" s="11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3:14" x14ac:dyDescent="0.2">
      <c r="C429" s="11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3:14" x14ac:dyDescent="0.2">
      <c r="C430" s="11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3:14" x14ac:dyDescent="0.2">
      <c r="C431" s="11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3:14" x14ac:dyDescent="0.2">
      <c r="C432" s="11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3:14" x14ac:dyDescent="0.2">
      <c r="C433" s="11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3:14" x14ac:dyDescent="0.2">
      <c r="C434" s="11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3:14" x14ac:dyDescent="0.2">
      <c r="C435" s="11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3:14" x14ac:dyDescent="0.2">
      <c r="C436" s="11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3:14" x14ac:dyDescent="0.2">
      <c r="C437" s="11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3:14" x14ac:dyDescent="0.2">
      <c r="C438" s="11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3:14" x14ac:dyDescent="0.2">
      <c r="C439" s="11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3:14" x14ac:dyDescent="0.2">
      <c r="C440" s="11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3:14" x14ac:dyDescent="0.2">
      <c r="C441" s="11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3:14" x14ac:dyDescent="0.2">
      <c r="C442" s="11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3:14" x14ac:dyDescent="0.2">
      <c r="C443" s="11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3:14" x14ac:dyDescent="0.2">
      <c r="C444" s="11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3:14" x14ac:dyDescent="0.2">
      <c r="C445" s="11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3:14" x14ac:dyDescent="0.2">
      <c r="C446" s="11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3:14" x14ac:dyDescent="0.2">
      <c r="C447" s="11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3:14" x14ac:dyDescent="0.2">
      <c r="C448" s="11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3:14" x14ac:dyDescent="0.2">
      <c r="C449" s="11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3:14" x14ac:dyDescent="0.2">
      <c r="C450" s="11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3:14" x14ac:dyDescent="0.2">
      <c r="C451" s="11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3:14" x14ac:dyDescent="0.2">
      <c r="C452" s="11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3:14" x14ac:dyDescent="0.2">
      <c r="C453" s="11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3:14" x14ac:dyDescent="0.2">
      <c r="C454" s="11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3:14" x14ac:dyDescent="0.2">
      <c r="C455" s="11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3:14" x14ac:dyDescent="0.2">
      <c r="C456" s="11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3:14" x14ac:dyDescent="0.2">
      <c r="C457" s="11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3:14" x14ac:dyDescent="0.2">
      <c r="C458" s="11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3:14" x14ac:dyDescent="0.2">
      <c r="C459" s="11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3:14" x14ac:dyDescent="0.2">
      <c r="C460" s="11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3:14" x14ac:dyDescent="0.2">
      <c r="C461" s="11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3:14" x14ac:dyDescent="0.2">
      <c r="C462" s="11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3:14" x14ac:dyDescent="0.2">
      <c r="C463" s="11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3:14" x14ac:dyDescent="0.2">
      <c r="C464" s="11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3:14" x14ac:dyDescent="0.2">
      <c r="C465" s="11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3:14" x14ac:dyDescent="0.2">
      <c r="C466" s="11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3:14" x14ac:dyDescent="0.2">
      <c r="C467" s="11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3:14" x14ac:dyDescent="0.2">
      <c r="C468" s="11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3:14" x14ac:dyDescent="0.2">
      <c r="C469" s="11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3:14" x14ac:dyDescent="0.2">
      <c r="C470" s="11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3:14" x14ac:dyDescent="0.2">
      <c r="C471" s="11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3:14" x14ac:dyDescent="0.2">
      <c r="C472" s="11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3:14" x14ac:dyDescent="0.2">
      <c r="C473" s="11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3:14" x14ac:dyDescent="0.2">
      <c r="C474" s="11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3:14" x14ac:dyDescent="0.2">
      <c r="C475" s="11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3:14" x14ac:dyDescent="0.2">
      <c r="C476" s="11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3:14" x14ac:dyDescent="0.2">
      <c r="C477" s="11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3:14" x14ac:dyDescent="0.2">
      <c r="C478" s="11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3:14" x14ac:dyDescent="0.2">
      <c r="C479" s="11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3:14" x14ac:dyDescent="0.2">
      <c r="C480" s="11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3:14" x14ac:dyDescent="0.2">
      <c r="C481" s="11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3:14" x14ac:dyDescent="0.2">
      <c r="C482" s="11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3:14" x14ac:dyDescent="0.2">
      <c r="C483" s="11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3:14" x14ac:dyDescent="0.2">
      <c r="C484" s="11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3:14" x14ac:dyDescent="0.2">
      <c r="C485" s="11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3:14" x14ac:dyDescent="0.2">
      <c r="C486" s="11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3:14" x14ac:dyDescent="0.2">
      <c r="C487" s="11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3:14" x14ac:dyDescent="0.2">
      <c r="C488" s="11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3:14" x14ac:dyDescent="0.2">
      <c r="C489" s="11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3:14" x14ac:dyDescent="0.2">
      <c r="C490" s="11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3:14" x14ac:dyDescent="0.2">
      <c r="C491" s="11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3:14" x14ac:dyDescent="0.2">
      <c r="C492" s="11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3:14" x14ac:dyDescent="0.2">
      <c r="C493" s="11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3:14" x14ac:dyDescent="0.2">
      <c r="C494" s="11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3:14" x14ac:dyDescent="0.2">
      <c r="C495" s="11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3:14" x14ac:dyDescent="0.2">
      <c r="C496" s="11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3:14" x14ac:dyDescent="0.2">
      <c r="C497" s="11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3:14" x14ac:dyDescent="0.2">
      <c r="C498" s="11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3:14" x14ac:dyDescent="0.2">
      <c r="C499" s="11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3:14" x14ac:dyDescent="0.2">
      <c r="C500" s="11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3:14" x14ac:dyDescent="0.2">
      <c r="C501" s="11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3:14" x14ac:dyDescent="0.2">
      <c r="C502" s="11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3:14" x14ac:dyDescent="0.2">
      <c r="C503" s="11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3:14" x14ac:dyDescent="0.2">
      <c r="C504" s="11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3:14" x14ac:dyDescent="0.2">
      <c r="C505" s="11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3:14" x14ac:dyDescent="0.2">
      <c r="C506" s="11"/>
    </row>
    <row r="507" spans="3:14" x14ac:dyDescent="0.2">
      <c r="C507" s="11"/>
    </row>
    <row r="508" spans="3:14" x14ac:dyDescent="0.2">
      <c r="C508" s="11"/>
    </row>
    <row r="509" spans="3:14" x14ac:dyDescent="0.2">
      <c r="C509" s="11"/>
    </row>
    <row r="510" spans="3:14" x14ac:dyDescent="0.2">
      <c r="C510" s="11"/>
    </row>
    <row r="511" spans="3:14" x14ac:dyDescent="0.2">
      <c r="C511" s="11"/>
    </row>
    <row r="512" spans="3:14" x14ac:dyDescent="0.2">
      <c r="C512" s="11"/>
    </row>
    <row r="513" spans="3:3" x14ac:dyDescent="0.2">
      <c r="C513" s="11"/>
    </row>
    <row r="514" spans="3:3" x14ac:dyDescent="0.2">
      <c r="C514" s="11"/>
    </row>
    <row r="515" spans="3:3" x14ac:dyDescent="0.2">
      <c r="C515" s="11"/>
    </row>
    <row r="516" spans="3:3" x14ac:dyDescent="0.2">
      <c r="C516" s="11"/>
    </row>
    <row r="517" spans="3:3" x14ac:dyDescent="0.2">
      <c r="C517" s="11"/>
    </row>
    <row r="518" spans="3:3" x14ac:dyDescent="0.2">
      <c r="C518" s="11"/>
    </row>
    <row r="519" spans="3:3" x14ac:dyDescent="0.2">
      <c r="C519" s="11"/>
    </row>
    <row r="520" spans="3:3" x14ac:dyDescent="0.2">
      <c r="C520" s="11"/>
    </row>
    <row r="521" spans="3:3" x14ac:dyDescent="0.2">
      <c r="C521" s="11"/>
    </row>
    <row r="522" spans="3:3" x14ac:dyDescent="0.2">
      <c r="C522" s="11"/>
    </row>
    <row r="523" spans="3:3" x14ac:dyDescent="0.2">
      <c r="C523" s="11"/>
    </row>
    <row r="524" spans="3:3" x14ac:dyDescent="0.2">
      <c r="C524" s="11"/>
    </row>
    <row r="525" spans="3:3" x14ac:dyDescent="0.2">
      <c r="C525" s="11"/>
    </row>
    <row r="526" spans="3:3" x14ac:dyDescent="0.2">
      <c r="C526" s="11"/>
    </row>
    <row r="527" spans="3:3" x14ac:dyDescent="0.2">
      <c r="C527" s="11"/>
    </row>
    <row r="528" spans="3:3" x14ac:dyDescent="0.2">
      <c r="C528" s="11"/>
    </row>
    <row r="529" spans="3:3" x14ac:dyDescent="0.2">
      <c r="C529" s="11"/>
    </row>
    <row r="530" spans="3:3" x14ac:dyDescent="0.2">
      <c r="C530" s="11"/>
    </row>
    <row r="531" spans="3:3" x14ac:dyDescent="0.2">
      <c r="C531" s="11"/>
    </row>
    <row r="532" spans="3:3" x14ac:dyDescent="0.2">
      <c r="C532" s="11"/>
    </row>
    <row r="533" spans="3:3" x14ac:dyDescent="0.2">
      <c r="C533" s="11"/>
    </row>
    <row r="534" spans="3:3" x14ac:dyDescent="0.2">
      <c r="C534" s="11"/>
    </row>
    <row r="535" spans="3:3" x14ac:dyDescent="0.2">
      <c r="C535" s="11"/>
    </row>
    <row r="536" spans="3:3" x14ac:dyDescent="0.2">
      <c r="C536" s="11"/>
    </row>
    <row r="537" spans="3:3" x14ac:dyDescent="0.2">
      <c r="C537" s="11"/>
    </row>
    <row r="538" spans="3:3" x14ac:dyDescent="0.2">
      <c r="C538" s="11"/>
    </row>
    <row r="539" spans="3:3" x14ac:dyDescent="0.2">
      <c r="C539" s="11"/>
    </row>
    <row r="540" spans="3:3" x14ac:dyDescent="0.2">
      <c r="C540" s="11"/>
    </row>
    <row r="541" spans="3:3" x14ac:dyDescent="0.2">
      <c r="C541" s="11"/>
    </row>
    <row r="542" spans="3:3" x14ac:dyDescent="0.2">
      <c r="C542" s="11"/>
    </row>
    <row r="543" spans="3:3" x14ac:dyDescent="0.2">
      <c r="C543" s="11"/>
    </row>
    <row r="544" spans="3:3" x14ac:dyDescent="0.2">
      <c r="C544" s="11"/>
    </row>
    <row r="545" spans="3:3" x14ac:dyDescent="0.2">
      <c r="C545" s="11"/>
    </row>
    <row r="546" spans="3:3" x14ac:dyDescent="0.2">
      <c r="C546" s="11"/>
    </row>
    <row r="547" spans="3:3" x14ac:dyDescent="0.2">
      <c r="C547" s="11"/>
    </row>
    <row r="548" spans="3:3" x14ac:dyDescent="0.2">
      <c r="C548" s="11"/>
    </row>
    <row r="549" spans="3:3" x14ac:dyDescent="0.2">
      <c r="C549" s="11"/>
    </row>
    <row r="550" spans="3:3" x14ac:dyDescent="0.2">
      <c r="C550" s="11"/>
    </row>
    <row r="551" spans="3:3" x14ac:dyDescent="0.2">
      <c r="C551" s="11"/>
    </row>
    <row r="552" spans="3:3" x14ac:dyDescent="0.2">
      <c r="C552" s="11"/>
    </row>
    <row r="553" spans="3:3" x14ac:dyDescent="0.2">
      <c r="C553" s="11"/>
    </row>
    <row r="554" spans="3:3" x14ac:dyDescent="0.2">
      <c r="C554" s="11"/>
    </row>
    <row r="555" spans="3:3" x14ac:dyDescent="0.2">
      <c r="C555" s="11"/>
    </row>
    <row r="556" spans="3:3" x14ac:dyDescent="0.2">
      <c r="C556" s="11"/>
    </row>
    <row r="557" spans="3:3" x14ac:dyDescent="0.2">
      <c r="C557" s="11"/>
    </row>
    <row r="558" spans="3:3" x14ac:dyDescent="0.2">
      <c r="C558" s="11"/>
    </row>
    <row r="559" spans="3:3" x14ac:dyDescent="0.2">
      <c r="C559" s="11"/>
    </row>
    <row r="560" spans="3:3" x14ac:dyDescent="0.2">
      <c r="C560" s="11"/>
    </row>
    <row r="561" spans="3:3" x14ac:dyDescent="0.2">
      <c r="C561" s="11"/>
    </row>
    <row r="562" spans="3:3" x14ac:dyDescent="0.2">
      <c r="C562" s="11"/>
    </row>
    <row r="563" spans="3:3" x14ac:dyDescent="0.2">
      <c r="C563" s="11"/>
    </row>
    <row r="564" spans="3:3" x14ac:dyDescent="0.2">
      <c r="C564" s="11"/>
    </row>
    <row r="565" spans="3:3" x14ac:dyDescent="0.2">
      <c r="C565" s="11"/>
    </row>
    <row r="566" spans="3:3" x14ac:dyDescent="0.2">
      <c r="C566" s="11"/>
    </row>
  </sheetData>
  <dataConsolidate/>
  <mergeCells count="185">
    <mergeCell ref="B71:B78"/>
    <mergeCell ref="D289:E289"/>
    <mergeCell ref="D281:E281"/>
    <mergeCell ref="D282:E282"/>
    <mergeCell ref="D284:E284"/>
    <mergeCell ref="D291:E291"/>
    <mergeCell ref="D288:E288"/>
    <mergeCell ref="A280:C287"/>
    <mergeCell ref="D286:E286"/>
    <mergeCell ref="D75:E75"/>
    <mergeCell ref="D84:E84"/>
    <mergeCell ref="D86:E86"/>
    <mergeCell ref="D90:E90"/>
    <mergeCell ref="D88:E88"/>
    <mergeCell ref="B82:B89"/>
    <mergeCell ref="B93:B100"/>
    <mergeCell ref="D94:E94"/>
    <mergeCell ref="D95:E95"/>
    <mergeCell ref="D97:E97"/>
    <mergeCell ref="D99:E99"/>
    <mergeCell ref="D80:E80"/>
    <mergeCell ref="D79:E79"/>
    <mergeCell ref="D77:E77"/>
    <mergeCell ref="D112:E112"/>
    <mergeCell ref="B60:B67"/>
    <mergeCell ref="D42:E42"/>
    <mergeCell ref="D44:E44"/>
    <mergeCell ref="D46:E46"/>
    <mergeCell ref="D50:E50"/>
    <mergeCell ref="D53:E53"/>
    <mergeCell ref="D33:E33"/>
    <mergeCell ref="D35:E35"/>
    <mergeCell ref="D36:E36"/>
    <mergeCell ref="B1:O1"/>
    <mergeCell ref="D13:E13"/>
    <mergeCell ref="D7:E7"/>
    <mergeCell ref="D55:E55"/>
    <mergeCell ref="D57:E57"/>
    <mergeCell ref="D9:E9"/>
    <mergeCell ref="D11:E11"/>
    <mergeCell ref="D39:E39"/>
    <mergeCell ref="D3:E3"/>
    <mergeCell ref="D51:E51"/>
    <mergeCell ref="D14:E14"/>
    <mergeCell ref="D25:E25"/>
    <mergeCell ref="D31:E31"/>
    <mergeCell ref="D6:E6"/>
    <mergeCell ref="B5:B12"/>
    <mergeCell ref="B16:B23"/>
    <mergeCell ref="B27:B34"/>
    <mergeCell ref="B38:B45"/>
    <mergeCell ref="B49:B56"/>
    <mergeCell ref="D40:E40"/>
    <mergeCell ref="D18:E18"/>
    <mergeCell ref="D20:E20"/>
    <mergeCell ref="D22:E22"/>
    <mergeCell ref="D24:E24"/>
    <mergeCell ref="D69:E69"/>
    <mergeCell ref="D91:E91"/>
    <mergeCell ref="D83:E83"/>
    <mergeCell ref="D28:E28"/>
    <mergeCell ref="D17:E17"/>
    <mergeCell ref="D66:E66"/>
    <mergeCell ref="D47:E47"/>
    <mergeCell ref="D29:E29"/>
    <mergeCell ref="D64:E64"/>
    <mergeCell ref="D73:E73"/>
    <mergeCell ref="D61:E61"/>
    <mergeCell ref="D62:E62"/>
    <mergeCell ref="D58:E58"/>
    <mergeCell ref="D68:E68"/>
    <mergeCell ref="D72:E72"/>
    <mergeCell ref="D113:E113"/>
    <mergeCell ref="D101:E101"/>
    <mergeCell ref="D102:E102"/>
    <mergeCell ref="B104:B111"/>
    <mergeCell ref="D105:E105"/>
    <mergeCell ref="D106:E106"/>
    <mergeCell ref="D108:E108"/>
    <mergeCell ref="D110:E110"/>
    <mergeCell ref="D134:E134"/>
    <mergeCell ref="B126:B133"/>
    <mergeCell ref="D127:E127"/>
    <mergeCell ref="D128:E128"/>
    <mergeCell ref="D130:E130"/>
    <mergeCell ref="D132:E132"/>
    <mergeCell ref="D116:E116"/>
    <mergeCell ref="B115:B122"/>
    <mergeCell ref="D123:E123"/>
    <mergeCell ref="D124:E124"/>
    <mergeCell ref="D121:E121"/>
    <mergeCell ref="D119:E119"/>
    <mergeCell ref="D117:E117"/>
    <mergeCell ref="D145:E145"/>
    <mergeCell ref="D146:E146"/>
    <mergeCell ref="B148:B155"/>
    <mergeCell ref="D149:E149"/>
    <mergeCell ref="D150:E150"/>
    <mergeCell ref="D152:E152"/>
    <mergeCell ref="D154:E154"/>
    <mergeCell ref="D135:E135"/>
    <mergeCell ref="B137:B144"/>
    <mergeCell ref="D138:E138"/>
    <mergeCell ref="D139:E139"/>
    <mergeCell ref="D141:E141"/>
    <mergeCell ref="D143:E143"/>
    <mergeCell ref="D167:E167"/>
    <mergeCell ref="D168:E168"/>
    <mergeCell ref="B170:B177"/>
    <mergeCell ref="D171:E171"/>
    <mergeCell ref="D172:E172"/>
    <mergeCell ref="D174:E174"/>
    <mergeCell ref="D176:E176"/>
    <mergeCell ref="D156:E156"/>
    <mergeCell ref="D157:E157"/>
    <mergeCell ref="B159:B166"/>
    <mergeCell ref="D160:E160"/>
    <mergeCell ref="D161:E161"/>
    <mergeCell ref="D163:E163"/>
    <mergeCell ref="D165:E165"/>
    <mergeCell ref="D189:E189"/>
    <mergeCell ref="D190:E190"/>
    <mergeCell ref="B192:B199"/>
    <mergeCell ref="D193:E193"/>
    <mergeCell ref="D194:E194"/>
    <mergeCell ref="D196:E196"/>
    <mergeCell ref="D198:E198"/>
    <mergeCell ref="D178:E178"/>
    <mergeCell ref="D179:E179"/>
    <mergeCell ref="B181:B188"/>
    <mergeCell ref="D182:E182"/>
    <mergeCell ref="D183:E183"/>
    <mergeCell ref="D185:E185"/>
    <mergeCell ref="D187:E187"/>
    <mergeCell ref="D211:E211"/>
    <mergeCell ref="D212:E212"/>
    <mergeCell ref="B214:B221"/>
    <mergeCell ref="D215:E215"/>
    <mergeCell ref="D216:E216"/>
    <mergeCell ref="D218:E218"/>
    <mergeCell ref="D220:E220"/>
    <mergeCell ref="D200:E200"/>
    <mergeCell ref="D201:E201"/>
    <mergeCell ref="B203:B210"/>
    <mergeCell ref="D204:E204"/>
    <mergeCell ref="D205:E205"/>
    <mergeCell ref="D207:E207"/>
    <mergeCell ref="D209:E209"/>
    <mergeCell ref="D233:E233"/>
    <mergeCell ref="D234:E234"/>
    <mergeCell ref="B236:B243"/>
    <mergeCell ref="D237:E237"/>
    <mergeCell ref="D238:E238"/>
    <mergeCell ref="D240:E240"/>
    <mergeCell ref="D242:E242"/>
    <mergeCell ref="D222:E222"/>
    <mergeCell ref="D223:E223"/>
    <mergeCell ref="B225:B232"/>
    <mergeCell ref="D226:E226"/>
    <mergeCell ref="D227:E227"/>
    <mergeCell ref="D229:E229"/>
    <mergeCell ref="D231:E231"/>
    <mergeCell ref="D255:E255"/>
    <mergeCell ref="D256:E256"/>
    <mergeCell ref="D244:E244"/>
    <mergeCell ref="D245:E245"/>
    <mergeCell ref="B247:B254"/>
    <mergeCell ref="D248:E248"/>
    <mergeCell ref="D249:E249"/>
    <mergeCell ref="D251:E251"/>
    <mergeCell ref="D253:E253"/>
    <mergeCell ref="D277:E277"/>
    <mergeCell ref="D278:E278"/>
    <mergeCell ref="B258:B265"/>
    <mergeCell ref="D259:E259"/>
    <mergeCell ref="D260:E260"/>
    <mergeCell ref="D262:E262"/>
    <mergeCell ref="D264:E264"/>
    <mergeCell ref="D266:E266"/>
    <mergeCell ref="D267:E267"/>
    <mergeCell ref="B269:B276"/>
    <mergeCell ref="D270:E270"/>
    <mergeCell ref="D271:E271"/>
    <mergeCell ref="D273:E273"/>
    <mergeCell ref="D275:E27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9"/>
  <sheetViews>
    <sheetView showGridLines="0" zoomScale="110" zoomScaleNormal="110" zoomScalePageLayoutView="90" workbookViewId="0">
      <selection activeCell="D20" sqref="D20"/>
    </sheetView>
  </sheetViews>
  <sheetFormatPr baseColWidth="10" defaultColWidth="9.1640625" defaultRowHeight="13" x14ac:dyDescent="0.15"/>
  <cols>
    <col min="1" max="1" width="2.1640625" customWidth="1"/>
    <col min="2" max="2" width="2.83203125" bestFit="1" customWidth="1"/>
    <col min="3" max="3" width="15.5" customWidth="1"/>
    <col min="4" max="4" width="12.5" customWidth="1"/>
    <col min="5" max="5" width="9.5" customWidth="1"/>
    <col min="6" max="6" width="10.1640625" customWidth="1"/>
    <col min="7" max="8" width="12.83203125" customWidth="1"/>
    <col min="9" max="9" width="12.5" customWidth="1"/>
    <col min="10" max="10" width="12" bestFit="1" customWidth="1"/>
  </cols>
  <sheetData>
    <row r="1" spans="2:11" ht="14" thickBot="1" x14ac:dyDescent="0.2"/>
    <row r="2" spans="2:11" ht="38.25" customHeight="1" thickBot="1" x14ac:dyDescent="0.2">
      <c r="B2" s="118"/>
      <c r="C2" s="125" t="s">
        <v>91</v>
      </c>
      <c r="D2" s="126" t="s">
        <v>92</v>
      </c>
      <c r="E2" s="126" t="s">
        <v>81</v>
      </c>
      <c r="F2" s="126" t="s">
        <v>85</v>
      </c>
      <c r="G2" s="126" t="s">
        <v>83</v>
      </c>
      <c r="H2" s="126" t="s">
        <v>93</v>
      </c>
      <c r="I2" s="127" t="s">
        <v>94</v>
      </c>
    </row>
    <row r="3" spans="2:11" ht="14" x14ac:dyDescent="0.2">
      <c r="B3" s="129">
        <v>1</v>
      </c>
      <c r="C3" s="122" t="str">
        <f>'Travel costs'!B13</f>
        <v>ICL</v>
      </c>
      <c r="D3" s="123">
        <f>'Detailed budget'!O5</f>
        <v>1297500</v>
      </c>
      <c r="E3" s="123">
        <f>'Detailed budget'!O8</f>
        <v>24000</v>
      </c>
      <c r="F3" s="123">
        <f>'Detailed budget'!O12</f>
        <v>0</v>
      </c>
      <c r="G3" s="123">
        <f>'Detailed budget'!O10</f>
        <v>330375</v>
      </c>
      <c r="H3" s="123">
        <f t="shared" ref="H3:H26" si="0">SUM(D3:G3)</f>
        <v>1651875</v>
      </c>
      <c r="I3" s="124">
        <f>'Detailed budget'!O14</f>
        <v>1651875</v>
      </c>
      <c r="K3" s="199"/>
    </row>
    <row r="4" spans="2:11" ht="14" x14ac:dyDescent="0.2">
      <c r="B4" s="130">
        <v>2</v>
      </c>
      <c r="C4" s="122" t="str">
        <f>'Travel costs'!B14</f>
        <v>ISINNOVA</v>
      </c>
      <c r="D4" s="123">
        <f>'Detailed budget'!O16</f>
        <v>318500</v>
      </c>
      <c r="E4" s="123">
        <f>'Detailed budget'!O19</f>
        <v>54000</v>
      </c>
      <c r="F4" s="123">
        <f>'Detailed budget'!O23</f>
        <v>0</v>
      </c>
      <c r="G4" s="123">
        <f>'Detailed budget'!O21</f>
        <v>93125</v>
      </c>
      <c r="H4" s="123">
        <f t="shared" si="0"/>
        <v>465625</v>
      </c>
      <c r="I4" s="124">
        <f>'Detailed budget'!O25</f>
        <v>465625</v>
      </c>
      <c r="K4" s="199"/>
    </row>
    <row r="5" spans="2:11" ht="14" x14ac:dyDescent="0.2">
      <c r="B5" s="129">
        <v>3</v>
      </c>
      <c r="C5" s="122" t="str">
        <f>'Travel costs'!B15</f>
        <v>NIPH</v>
      </c>
      <c r="D5" s="123">
        <f>'Detailed budget'!O27</f>
        <v>696000</v>
      </c>
      <c r="E5" s="123">
        <f>'Detailed budget'!O30</f>
        <v>19500</v>
      </c>
      <c r="F5" s="123">
        <f>'Detailed budget'!O34</f>
        <v>0</v>
      </c>
      <c r="G5" s="123">
        <f>'Detailed budget'!O32</f>
        <v>178875</v>
      </c>
      <c r="H5" s="123">
        <f t="shared" si="0"/>
        <v>894375</v>
      </c>
      <c r="I5" s="124">
        <f>'Detailed budget'!O36</f>
        <v>894375</v>
      </c>
      <c r="K5" s="199"/>
    </row>
    <row r="6" spans="2:11" ht="14" x14ac:dyDescent="0.2">
      <c r="B6" s="130">
        <v>4</v>
      </c>
      <c r="C6" s="122" t="str">
        <f>'Travel costs'!B16</f>
        <v>EHNet</v>
      </c>
      <c r="D6" s="123">
        <f>'Detailed budget'!O38</f>
        <v>772200</v>
      </c>
      <c r="E6" s="123">
        <f>'Detailed budget'!O41</f>
        <v>19500</v>
      </c>
      <c r="F6" s="123">
        <f>'Detailed budget'!O45</f>
        <v>0</v>
      </c>
      <c r="G6" s="123">
        <f>'Detailed budget'!O43</f>
        <v>197925</v>
      </c>
      <c r="H6" s="123">
        <f t="shared" si="0"/>
        <v>989625</v>
      </c>
      <c r="I6" s="124">
        <f>'Detailed budget'!O47</f>
        <v>989625</v>
      </c>
      <c r="K6" s="199"/>
    </row>
    <row r="7" spans="2:11" ht="14" x14ac:dyDescent="0.2">
      <c r="B7" s="130">
        <v>5</v>
      </c>
      <c r="C7" s="122" t="str">
        <f>'Travel costs'!B17</f>
        <v>NIJZ</v>
      </c>
      <c r="D7" s="123">
        <f>'Detailed budget'!O49</f>
        <v>365025</v>
      </c>
      <c r="E7" s="123">
        <f>'Detailed budget'!O52</f>
        <v>19500</v>
      </c>
      <c r="F7" s="123">
        <f>'Detailed budget'!O56</f>
        <v>0</v>
      </c>
      <c r="G7" s="123">
        <f>'Detailed budget'!O54</f>
        <v>96131.25</v>
      </c>
      <c r="H7" s="123">
        <f t="shared" si="0"/>
        <v>480656.25</v>
      </c>
      <c r="I7" s="124">
        <f>'Detailed budget'!O58</f>
        <v>480656.25</v>
      </c>
      <c r="K7" s="199"/>
    </row>
    <row r="8" spans="2:11" ht="14" x14ac:dyDescent="0.2">
      <c r="B8" s="130">
        <v>6</v>
      </c>
      <c r="C8" s="122" t="str">
        <f>'Travel costs'!B18</f>
        <v>UoC</v>
      </c>
      <c r="D8" s="123">
        <f>'Detailed budget'!O60</f>
        <v>387500</v>
      </c>
      <c r="E8" s="123">
        <f>'Detailed budget'!O63</f>
        <v>7500</v>
      </c>
      <c r="F8" s="123">
        <f>'Detailed budget'!O67</f>
        <v>0</v>
      </c>
      <c r="G8" s="123">
        <f>'Detailed budget'!O65</f>
        <v>98750</v>
      </c>
      <c r="H8" s="123">
        <f t="shared" si="0"/>
        <v>493750</v>
      </c>
      <c r="I8" s="124">
        <f>'Detailed budget'!O69</f>
        <v>493750</v>
      </c>
      <c r="K8" s="199"/>
    </row>
    <row r="9" spans="2:11" ht="14" x14ac:dyDescent="0.2">
      <c r="B9" s="130">
        <v>7</v>
      </c>
      <c r="C9" s="122" t="str">
        <f>'Travel costs'!B19</f>
        <v>NYU</v>
      </c>
      <c r="D9" s="123">
        <f>'Detailed budget'!O71</f>
        <v>592000</v>
      </c>
      <c r="E9" s="123">
        <f>'Detailed budget'!O74</f>
        <v>15000</v>
      </c>
      <c r="F9" s="123">
        <f>'Detailed budget'!O78</f>
        <v>0</v>
      </c>
      <c r="G9" s="123">
        <f>'Detailed budget'!O76</f>
        <v>151750</v>
      </c>
      <c r="H9" s="123">
        <f t="shared" si="0"/>
        <v>758750</v>
      </c>
      <c r="I9" s="124">
        <f>'Detailed budget'!O80</f>
        <v>758750</v>
      </c>
      <c r="K9" s="199"/>
    </row>
    <row r="10" spans="2:11" ht="14" x14ac:dyDescent="0.2">
      <c r="B10" s="129">
        <v>8</v>
      </c>
      <c r="C10" s="122" t="str">
        <f>'Travel costs'!B20</f>
        <v>AUMC</v>
      </c>
      <c r="D10" s="123">
        <f>'Detailed budget'!O82</f>
        <v>248000</v>
      </c>
      <c r="E10" s="123">
        <f>'Detailed budget'!O85</f>
        <v>19500</v>
      </c>
      <c r="F10" s="123">
        <f>'Detailed budget'!O89</f>
        <v>0</v>
      </c>
      <c r="G10" s="123">
        <f>'Detailed budget'!O87</f>
        <v>66875</v>
      </c>
      <c r="H10" s="123">
        <f t="shared" si="0"/>
        <v>334375</v>
      </c>
      <c r="I10" s="124">
        <f>'Detailed budget'!O91</f>
        <v>334375</v>
      </c>
      <c r="K10" s="199"/>
    </row>
    <row r="11" spans="2:11" ht="14" x14ac:dyDescent="0.2">
      <c r="B11" s="129">
        <v>9</v>
      </c>
      <c r="C11" s="122" t="str">
        <f>'Travel costs'!B21</f>
        <v>German PHI</v>
      </c>
      <c r="D11" s="123">
        <f>'Detailed budget'!O93</f>
        <v>403000</v>
      </c>
      <c r="E11" s="123">
        <f>'Detailed budget'!O96</f>
        <v>7500</v>
      </c>
      <c r="F11" s="123">
        <f>'Detailed budget'!O100</f>
        <v>0</v>
      </c>
      <c r="G11" s="123">
        <f>'Detailed budget'!O98</f>
        <v>102625</v>
      </c>
      <c r="H11" s="123">
        <f t="shared" si="0"/>
        <v>513125</v>
      </c>
      <c r="I11" s="124">
        <f>'Detailed budget'!O102</f>
        <v>513125</v>
      </c>
      <c r="K11" s="199"/>
    </row>
    <row r="12" spans="2:11" ht="14" x14ac:dyDescent="0.2">
      <c r="B12" s="130">
        <v>10</v>
      </c>
      <c r="C12" s="122" t="str">
        <f>'Travel costs'!B22</f>
        <v>Spain PHI</v>
      </c>
      <c r="D12" s="123">
        <f>'Detailed budget'!O104</f>
        <v>403000</v>
      </c>
      <c r="E12" s="123">
        <f>'Detailed budget'!O107</f>
        <v>7500</v>
      </c>
      <c r="F12" s="123">
        <f>'Detailed budget'!O111</f>
        <v>0</v>
      </c>
      <c r="G12" s="123">
        <f>'Detailed budget'!O109</f>
        <v>102625</v>
      </c>
      <c r="H12" s="123">
        <f t="shared" si="0"/>
        <v>513125</v>
      </c>
      <c r="I12" s="124">
        <f>'Detailed budget'!O113</f>
        <v>513125</v>
      </c>
      <c r="K12" s="199"/>
    </row>
    <row r="13" spans="2:11" ht="14" x14ac:dyDescent="0.2">
      <c r="B13" s="129">
        <v>11</v>
      </c>
      <c r="C13" s="122" t="str">
        <f>'Travel costs'!B23</f>
        <v>Macedonia PHI</v>
      </c>
      <c r="D13" s="123">
        <f>'Detailed budget'!O115</f>
        <v>256500</v>
      </c>
      <c r="E13" s="123">
        <f>'Detailed budget'!O118</f>
        <v>7500</v>
      </c>
      <c r="F13" s="123">
        <f>'Detailed budget'!O122</f>
        <v>0</v>
      </c>
      <c r="G13" s="123">
        <f>'Detailed budget'!O120</f>
        <v>66000</v>
      </c>
      <c r="H13" s="123">
        <f t="shared" si="0"/>
        <v>330000</v>
      </c>
      <c r="I13" s="124">
        <f>'Detailed budget'!O124</f>
        <v>330000</v>
      </c>
      <c r="K13" s="199"/>
    </row>
    <row r="14" spans="2:11" ht="14" x14ac:dyDescent="0.2">
      <c r="B14" s="130">
        <v>12</v>
      </c>
      <c r="C14" s="122" t="str">
        <f>'Travel costs'!B24</f>
        <v>Ukraine PHI</v>
      </c>
      <c r="D14" s="123">
        <f>'Detailed budget'!O126</f>
        <v>54000</v>
      </c>
      <c r="E14" s="123">
        <f>'Detailed budget'!O129</f>
        <v>7500</v>
      </c>
      <c r="F14" s="123">
        <f>'Detailed budget'!O133</f>
        <v>0</v>
      </c>
      <c r="G14" s="123">
        <f>'Detailed budget'!O131</f>
        <v>15375</v>
      </c>
      <c r="H14" s="123">
        <f t="shared" si="0"/>
        <v>76875</v>
      </c>
      <c r="I14" s="124">
        <f>'Detailed budget'!O135</f>
        <v>76875</v>
      </c>
      <c r="K14" s="199"/>
    </row>
    <row r="15" spans="2:11" ht="14" x14ac:dyDescent="0.2">
      <c r="B15" s="130">
        <v>13</v>
      </c>
      <c r="C15" s="122" t="str">
        <f>'Travel costs'!B25</f>
        <v>Choice</v>
      </c>
      <c r="D15" s="123">
        <f>'Detailed budget'!O137</f>
        <v>370500</v>
      </c>
      <c r="E15" s="123">
        <f>'Detailed budget'!O140</f>
        <v>7500</v>
      </c>
      <c r="F15" s="123">
        <f>'Detailed budget'!O144</f>
        <v>0</v>
      </c>
      <c r="G15" s="123">
        <f>'Detailed budget'!O142</f>
        <v>94500</v>
      </c>
      <c r="H15" s="123">
        <f t="shared" si="0"/>
        <v>472500</v>
      </c>
      <c r="I15" s="124">
        <f>'Detailed budget'!O146</f>
        <v>472500</v>
      </c>
      <c r="K15" s="199"/>
    </row>
    <row r="16" spans="2:11" ht="14" x14ac:dyDescent="0.2">
      <c r="B16" s="130">
        <v>14</v>
      </c>
      <c r="C16" s="122" t="str">
        <f>'Travel costs'!B26</f>
        <v>EMSA</v>
      </c>
      <c r="D16" s="123">
        <f>'Detailed budget'!O148</f>
        <v>39000</v>
      </c>
      <c r="E16" s="123">
        <f>'Detailed budget'!O151</f>
        <v>7500</v>
      </c>
      <c r="F16" s="123">
        <f>'Detailed budget'!O155</f>
        <v>0</v>
      </c>
      <c r="G16" s="123">
        <f>'Detailed budget'!O153</f>
        <v>11625</v>
      </c>
      <c r="H16" s="123">
        <f t="shared" si="0"/>
        <v>58125</v>
      </c>
      <c r="I16" s="124">
        <f>'Detailed budget'!O157</f>
        <v>58125</v>
      </c>
      <c r="K16" s="199"/>
    </row>
    <row r="17" spans="2:11" ht="14" x14ac:dyDescent="0.2">
      <c r="B17" s="130">
        <v>15</v>
      </c>
      <c r="C17" s="122" t="str">
        <f>'Travel costs'!B27</f>
        <v>IYHO</v>
      </c>
      <c r="D17" s="123">
        <f>'Detailed budget'!O159</f>
        <v>39000</v>
      </c>
      <c r="E17" s="123">
        <f>'Detailed budget'!O162</f>
        <v>7500</v>
      </c>
      <c r="F17" s="123">
        <f>'Detailed budget'!O166</f>
        <v>0</v>
      </c>
      <c r="G17" s="123">
        <f>'Detailed budget'!O164</f>
        <v>11625</v>
      </c>
      <c r="H17" s="123">
        <f t="shared" si="0"/>
        <v>58125</v>
      </c>
      <c r="I17" s="124">
        <f>'Detailed budget'!O168</f>
        <v>58125</v>
      </c>
      <c r="K17" s="199"/>
    </row>
    <row r="18" spans="2:11" ht="14" x14ac:dyDescent="0.2">
      <c r="B18" s="129">
        <v>16</v>
      </c>
      <c r="C18" s="122" t="str">
        <f>'Travel costs'!B28</f>
        <v>PRESS</v>
      </c>
      <c r="D18" s="123">
        <f>'Detailed budget'!O170</f>
        <v>39000</v>
      </c>
      <c r="E18" s="123">
        <f>'Detailed budget'!O173</f>
        <v>7500</v>
      </c>
      <c r="F18" s="123">
        <f>'Detailed budget'!O177</f>
        <v>0</v>
      </c>
      <c r="G18" s="123">
        <f>'Detailed budget'!O175</f>
        <v>11625</v>
      </c>
      <c r="H18" s="123">
        <f t="shared" si="0"/>
        <v>58125</v>
      </c>
      <c r="I18" s="124">
        <f>'Detailed budget'!O179</f>
        <v>58125</v>
      </c>
      <c r="K18" s="199"/>
    </row>
    <row r="19" spans="2:11" ht="14" x14ac:dyDescent="0.2">
      <c r="B19" s="129">
        <v>17</v>
      </c>
      <c r="C19" s="122" t="str">
        <f>'Travel costs'!B29</f>
        <v xml:space="preserve">BGF </v>
      </c>
      <c r="D19" s="123">
        <f>'Detailed budget'!O181</f>
        <v>39000</v>
      </c>
      <c r="E19" s="123">
        <f>'Detailed budget'!O184</f>
        <v>7500</v>
      </c>
      <c r="F19" s="123">
        <f>'Detailed budget'!O188</f>
        <v>0</v>
      </c>
      <c r="G19" s="123">
        <f>'Detailed budget'!O186</f>
        <v>11625</v>
      </c>
      <c r="H19" s="123">
        <f t="shared" si="0"/>
        <v>58125</v>
      </c>
      <c r="I19" s="124">
        <f>'Detailed budget'!O190</f>
        <v>58125</v>
      </c>
      <c r="K19" s="199"/>
    </row>
    <row r="20" spans="2:11" ht="14" x14ac:dyDescent="0.2">
      <c r="B20" s="130">
        <v>18</v>
      </c>
      <c r="C20" s="122" t="str">
        <f>'Travel costs'!B30</f>
        <v>WHO</v>
      </c>
      <c r="D20" s="123">
        <f>'Detailed budget'!O192</f>
        <v>182000</v>
      </c>
      <c r="E20" s="123">
        <f>'Detailed budget'!O195</f>
        <v>7500</v>
      </c>
      <c r="F20" s="123">
        <f>'Detailed budget'!O199</f>
        <v>0</v>
      </c>
      <c r="G20" s="123">
        <f>'Detailed budget'!O197</f>
        <v>47375</v>
      </c>
      <c r="H20" s="123">
        <f t="shared" si="0"/>
        <v>236875</v>
      </c>
      <c r="I20" s="124">
        <f>'Detailed budget'!O201</f>
        <v>236875</v>
      </c>
      <c r="K20" s="199"/>
    </row>
    <row r="21" spans="2:11" ht="14" x14ac:dyDescent="0.2">
      <c r="B21" s="129">
        <v>19</v>
      </c>
      <c r="C21" s="122">
        <f>'Travel costs'!B31</f>
        <v>0</v>
      </c>
      <c r="D21" s="123">
        <f>'Detailed budget'!O203</f>
        <v>0</v>
      </c>
      <c r="E21" s="123">
        <f>'Detailed budget'!O206</f>
        <v>0</v>
      </c>
      <c r="F21" s="123">
        <f>'Detailed budget'!O210</f>
        <v>0</v>
      </c>
      <c r="G21" s="123">
        <f>'Detailed budget'!O208</f>
        <v>0</v>
      </c>
      <c r="H21" s="123">
        <f t="shared" si="0"/>
        <v>0</v>
      </c>
      <c r="I21" s="124">
        <f>'Detailed budget'!O212</f>
        <v>0</v>
      </c>
      <c r="K21" s="199"/>
    </row>
    <row r="22" spans="2:11" ht="14" x14ac:dyDescent="0.2">
      <c r="B22" s="130">
        <v>20</v>
      </c>
      <c r="C22" s="122">
        <f>'Travel costs'!B32</f>
        <v>0</v>
      </c>
      <c r="D22" s="123">
        <f>'Detailed budget'!O214</f>
        <v>0</v>
      </c>
      <c r="E22" s="123">
        <f>'Detailed budget'!O217</f>
        <v>0</v>
      </c>
      <c r="F22" s="123">
        <f>'Detailed budget'!O221</f>
        <v>0</v>
      </c>
      <c r="G22" s="123">
        <f>'Detailed budget'!O219</f>
        <v>0</v>
      </c>
      <c r="H22" s="123">
        <f t="shared" si="0"/>
        <v>0</v>
      </c>
      <c r="I22" s="124">
        <f>'Detailed budget'!O223</f>
        <v>0</v>
      </c>
      <c r="K22" s="199"/>
    </row>
    <row r="23" spans="2:11" ht="14" x14ac:dyDescent="0.2">
      <c r="B23" s="130">
        <v>21</v>
      </c>
      <c r="C23" s="122">
        <f>'Travel costs'!B33</f>
        <v>0</v>
      </c>
      <c r="D23" s="123">
        <f>'Detailed budget'!O225</f>
        <v>0</v>
      </c>
      <c r="E23" s="123">
        <f>'Detailed budget'!O228</f>
        <v>0</v>
      </c>
      <c r="F23" s="123">
        <f>'Detailed budget'!O232</f>
        <v>0</v>
      </c>
      <c r="G23" s="123">
        <f>'Detailed budget'!O230</f>
        <v>0</v>
      </c>
      <c r="H23" s="123">
        <f t="shared" si="0"/>
        <v>0</v>
      </c>
      <c r="I23" s="124">
        <f>'Detailed budget'!O234</f>
        <v>0</v>
      </c>
      <c r="K23" s="199"/>
    </row>
    <row r="24" spans="2:11" ht="14" x14ac:dyDescent="0.2">
      <c r="B24" s="130">
        <v>22</v>
      </c>
      <c r="C24" s="122">
        <f>'Travel costs'!B34</f>
        <v>0</v>
      </c>
      <c r="D24" s="123">
        <f>'Detailed budget'!O236</f>
        <v>0</v>
      </c>
      <c r="E24" s="123">
        <f>'Detailed budget'!O239</f>
        <v>0</v>
      </c>
      <c r="F24" s="123">
        <f>'Detailed budget'!O243</f>
        <v>0</v>
      </c>
      <c r="G24" s="123">
        <f>'Detailed budget'!O241</f>
        <v>0</v>
      </c>
      <c r="H24" s="123">
        <f t="shared" si="0"/>
        <v>0</v>
      </c>
      <c r="I24" s="124">
        <f>'Detailed budget'!O245</f>
        <v>0</v>
      </c>
      <c r="K24" s="199"/>
    </row>
    <row r="25" spans="2:11" ht="14" x14ac:dyDescent="0.2">
      <c r="B25" s="130">
        <v>23</v>
      </c>
      <c r="C25" s="122">
        <f>'Travel costs'!B35</f>
        <v>0</v>
      </c>
      <c r="D25" s="123">
        <f>'Detailed budget'!O247</f>
        <v>0</v>
      </c>
      <c r="E25" s="123">
        <f>'Detailed budget'!O250</f>
        <v>0</v>
      </c>
      <c r="F25" s="123">
        <f>'Detailed budget'!O254</f>
        <v>0</v>
      </c>
      <c r="G25" s="123">
        <f>'Detailed budget'!O252</f>
        <v>0</v>
      </c>
      <c r="H25" s="123">
        <f t="shared" si="0"/>
        <v>0</v>
      </c>
      <c r="I25" s="124">
        <f>'Detailed budget'!O256</f>
        <v>0</v>
      </c>
      <c r="K25" s="199"/>
    </row>
    <row r="26" spans="2:11" ht="14" x14ac:dyDescent="0.2">
      <c r="B26" s="130">
        <v>24</v>
      </c>
      <c r="C26" s="122">
        <f>'Travel costs'!B36</f>
        <v>0</v>
      </c>
      <c r="D26" s="123">
        <f>'Detailed budget'!O258</f>
        <v>0</v>
      </c>
      <c r="E26" s="123">
        <f>'Detailed budget'!O261</f>
        <v>0</v>
      </c>
      <c r="F26" s="123">
        <f>'Detailed budget'!O265</f>
        <v>0</v>
      </c>
      <c r="G26" s="123">
        <f>'Detailed budget'!O263</f>
        <v>0</v>
      </c>
      <c r="H26" s="123">
        <f t="shared" si="0"/>
        <v>0</v>
      </c>
      <c r="I26" s="124">
        <f>'Detailed budget'!O267</f>
        <v>0</v>
      </c>
      <c r="K26" s="199"/>
    </row>
    <row r="27" spans="2:11" ht="14" x14ac:dyDescent="0.2">
      <c r="B27" s="130">
        <v>25</v>
      </c>
      <c r="C27" s="122">
        <f>'Travel costs'!B37</f>
        <v>0</v>
      </c>
      <c r="D27" s="123">
        <f>'Detailed budget'!O269</f>
        <v>0</v>
      </c>
      <c r="E27" s="123">
        <f>'Detailed budget'!O272</f>
        <v>0</v>
      </c>
      <c r="F27" s="123">
        <f>'Detailed budget'!O276</f>
        <v>0</v>
      </c>
      <c r="G27" s="123">
        <f>'Detailed budget'!O274</f>
        <v>0</v>
      </c>
      <c r="H27" s="123">
        <f>'Detailed budget'!O277</f>
        <v>0</v>
      </c>
      <c r="I27" s="124">
        <f>'Detailed budget'!O278</f>
        <v>0</v>
      </c>
      <c r="K27" s="199"/>
    </row>
    <row r="28" spans="2:11" ht="15" thickBot="1" x14ac:dyDescent="0.25">
      <c r="B28" s="119"/>
      <c r="C28" s="120" t="s">
        <v>95</v>
      </c>
      <c r="D28" s="121">
        <f>SUM(D3:D27)</f>
        <v>6501725</v>
      </c>
      <c r="E28" s="121">
        <f>SUM(E3:E27)</f>
        <v>253500</v>
      </c>
      <c r="F28" s="121">
        <f t="shared" ref="F28:I28" si="1">SUM(F3:F27)</f>
        <v>0</v>
      </c>
      <c r="G28" s="121">
        <f t="shared" si="1"/>
        <v>1688806.25</v>
      </c>
      <c r="H28" s="121">
        <f t="shared" si="1"/>
        <v>8444031.25</v>
      </c>
      <c r="I28" s="121">
        <f t="shared" si="1"/>
        <v>8444031.25</v>
      </c>
      <c r="J28" s="198"/>
    </row>
    <row r="29" spans="2:11" x14ac:dyDescent="0.15">
      <c r="D29" s="198"/>
    </row>
  </sheetData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Top down</vt:lpstr>
      <vt:lpstr>PMs_Personnel costs</vt:lpstr>
      <vt:lpstr>Travel costs</vt:lpstr>
      <vt:lpstr>Other costs</vt:lpstr>
      <vt:lpstr>Detailed budget</vt:lpstr>
      <vt:lpstr>Summary table</vt:lpstr>
      <vt:lpstr>'Detailed budget'!Area_stampa</vt:lpstr>
      <vt:lpstr>'PMs_Personnel costs'!Area_stampa</vt:lpstr>
      <vt:lpstr>'Summary table'!Area_stampa</vt:lpstr>
      <vt:lpstr>'Travel costs'!Area_stampa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oem</dc:creator>
  <cp:keywords/>
  <dc:description/>
  <cp:lastModifiedBy>LOREDANA MARMORA</cp:lastModifiedBy>
  <cp:revision/>
  <dcterms:created xsi:type="dcterms:W3CDTF">2008-12-18T14:14:38Z</dcterms:created>
  <dcterms:modified xsi:type="dcterms:W3CDTF">2026-03-30T17:01:48Z</dcterms:modified>
  <cp:category/>
  <cp:contentStatus/>
</cp:coreProperties>
</file>